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5"/>
  </bookViews>
  <sheets>
    <sheet name="Ex. 1 - 2012" sheetId="1" r:id="rId1"/>
    <sheet name="Ex. 2 - 2013" sheetId="2" r:id="rId2"/>
    <sheet name="Ex 3 - 2014" sheetId="6" r:id="rId3"/>
    <sheet name="2013" sheetId="4" r:id="rId4"/>
    <sheet name="Rém 2013" sheetId="3" r:id="rId5"/>
    <sheet name="imp 2013" sheetId="5" r:id="rId6"/>
    <sheet name="imp 2014" sheetId="7" r:id="rId7"/>
  </sheets>
  <calcPr calcId="125725"/>
</workbook>
</file>

<file path=xl/calcChain.xml><?xml version="1.0" encoding="utf-8"?>
<calcChain xmlns="http://schemas.openxmlformats.org/spreadsheetml/2006/main">
  <c r="G48" i="6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G49"/>
  <c r="G50"/>
  <c r="G51"/>
  <c r="G52"/>
  <c r="G53"/>
  <c r="G54"/>
  <c r="G55"/>
  <c r="G56"/>
  <c r="G57"/>
  <c r="G58"/>
  <c r="G59"/>
  <c r="G60"/>
  <c r="G61"/>
  <c r="H47"/>
  <c r="G47"/>
  <c r="G46"/>
  <c r="H46" s="1"/>
  <c r="H43"/>
  <c r="G45"/>
  <c r="G44"/>
  <c r="H44" s="1"/>
  <c r="E43"/>
  <c r="G43" s="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5"/>
  <c r="G14"/>
  <c r="G13"/>
  <c r="G12"/>
  <c r="G11"/>
  <c r="G10"/>
  <c r="G9"/>
  <c r="G8"/>
  <c r="G7"/>
  <c r="G6"/>
  <c r="G5"/>
  <c r="G4"/>
  <c r="G3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G40" s="1"/>
  <c r="I40" s="1"/>
  <c r="H45" l="1"/>
  <c r="I80" i="2"/>
  <c r="G122"/>
  <c r="I122" s="1"/>
  <c r="G116"/>
  <c r="G115"/>
  <c r="G114"/>
  <c r="G113"/>
  <c r="G112"/>
  <c r="G111"/>
  <c r="G110"/>
  <c r="G109"/>
  <c r="G108"/>
  <c r="G99"/>
  <c r="G97"/>
  <c r="G100"/>
  <c r="G101"/>
  <c r="G102"/>
  <c r="G103"/>
  <c r="G104"/>
  <c r="G105"/>
  <c r="G106"/>
  <c r="G107"/>
  <c r="G91"/>
  <c r="G86"/>
  <c r="G87"/>
  <c r="G88"/>
  <c r="G89"/>
  <c r="G90"/>
  <c r="G92"/>
  <c r="G93"/>
  <c r="G94"/>
  <c r="G95"/>
  <c r="G96"/>
  <c r="G85"/>
  <c r="H85" s="1"/>
  <c r="H86" s="1"/>
  <c r="K15" i="5"/>
  <c r="K13"/>
  <c r="K11"/>
  <c r="K9"/>
  <c r="D5"/>
  <c r="H54" i="4"/>
  <c r="D46"/>
  <c r="BH35"/>
  <c r="BC35"/>
  <c r="AX35"/>
  <c r="AS35"/>
  <c r="AN35"/>
  <c r="AI35"/>
  <c r="AD35"/>
  <c r="Y35"/>
  <c r="T35"/>
  <c r="O35"/>
  <c r="J35"/>
  <c r="E35"/>
  <c r="D37" s="1"/>
  <c r="B11" i="3"/>
  <c r="B9"/>
  <c r="BG35" i="4"/>
  <c r="BB35"/>
  <c r="AW35"/>
  <c r="AR35"/>
  <c r="AM35"/>
  <c r="AH35"/>
  <c r="AC35"/>
  <c r="X35"/>
  <c r="S35"/>
  <c r="N35"/>
  <c r="I35"/>
  <c r="D35"/>
  <c r="J36" i="3"/>
  <c r="H36"/>
  <c r="J35"/>
  <c r="H35"/>
  <c r="J34"/>
  <c r="H34"/>
  <c r="J33"/>
  <c r="H33"/>
  <c r="J32"/>
  <c r="H32"/>
  <c r="J31"/>
  <c r="H31"/>
  <c r="J30"/>
  <c r="H30"/>
  <c r="J29"/>
  <c r="H29"/>
  <c r="J28"/>
  <c r="E70" i="2"/>
  <c r="G70" s="1"/>
  <c r="E67"/>
  <c r="G67" s="1"/>
  <c r="E66"/>
  <c r="G66" s="1"/>
  <c r="G65"/>
  <c r="G68"/>
  <c r="G69"/>
  <c r="G71"/>
  <c r="G72"/>
  <c r="G73"/>
  <c r="E64"/>
  <c r="G64" s="1"/>
  <c r="E63"/>
  <c r="G63" s="1"/>
  <c r="E60"/>
  <c r="E57"/>
  <c r="G57" s="1"/>
  <c r="G50"/>
  <c r="G52"/>
  <c r="G53"/>
  <c r="G54"/>
  <c r="G55"/>
  <c r="G56"/>
  <c r="G58"/>
  <c r="G59"/>
  <c r="G60"/>
  <c r="G61"/>
  <c r="G62"/>
  <c r="E51"/>
  <c r="G51" s="1"/>
  <c r="E49"/>
  <c r="E48"/>
  <c r="E46"/>
  <c r="G46" s="1"/>
  <c r="E45"/>
  <c r="G45" s="1"/>
  <c r="G36"/>
  <c r="E33"/>
  <c r="E30"/>
  <c r="E26"/>
  <c r="G26" s="1"/>
  <c r="E25"/>
  <c r="E24"/>
  <c r="G24" s="1"/>
  <c r="G25"/>
  <c r="G27"/>
  <c r="G28"/>
  <c r="G29"/>
  <c r="G30"/>
  <c r="G31"/>
  <c r="G32"/>
  <c r="G33"/>
  <c r="G34"/>
  <c r="G35"/>
  <c r="G37"/>
  <c r="G38"/>
  <c r="G39"/>
  <c r="G40"/>
  <c r="G41"/>
  <c r="G44"/>
  <c r="H44" s="1"/>
  <c r="H45" s="1"/>
  <c r="H46" s="1"/>
  <c r="G47"/>
  <c r="G48"/>
  <c r="G49"/>
  <c r="G23"/>
  <c r="G21"/>
  <c r="G20"/>
  <c r="G19"/>
  <c r="G18"/>
  <c r="G17"/>
  <c r="G5"/>
  <c r="G6"/>
  <c r="G7"/>
  <c r="G8"/>
  <c r="G9"/>
  <c r="G10"/>
  <c r="G11"/>
  <c r="G12"/>
  <c r="G13"/>
  <c r="G14"/>
  <c r="G15"/>
  <c r="G16"/>
  <c r="G4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I37" i="1"/>
  <c r="I36"/>
  <c r="I39"/>
  <c r="K39"/>
  <c r="I31"/>
  <c r="G31"/>
  <c r="I30"/>
  <c r="G30"/>
  <c r="I29"/>
  <c r="G29"/>
  <c r="I28"/>
  <c r="G28"/>
  <c r="I27"/>
  <c r="G27"/>
  <c r="I26"/>
  <c r="G26"/>
  <c r="I25"/>
  <c r="G25"/>
  <c r="I24"/>
  <c r="G24"/>
  <c r="I23"/>
  <c r="I32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I5"/>
  <c r="G5"/>
  <c r="I4"/>
  <c r="H3"/>
  <c r="I3"/>
  <c r="I19"/>
  <c r="H47" i="2" l="1"/>
  <c r="H48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G79" s="1"/>
  <c r="I79" s="1"/>
  <c r="H87"/>
  <c r="H88" s="1"/>
  <c r="H89" s="1"/>
  <c r="H90" s="1"/>
  <c r="G78"/>
  <c r="I78" s="1"/>
  <c r="AH37" i="4"/>
  <c r="AM37"/>
  <c r="H91" i="2" l="1"/>
  <c r="H92" s="1"/>
  <c r="H93" s="1"/>
  <c r="H94" s="1"/>
  <c r="H95" s="1"/>
  <c r="H96" s="1"/>
  <c r="H97" s="1"/>
  <c r="H99" s="1"/>
  <c r="H100" l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</calcChain>
</file>

<file path=xl/sharedStrings.xml><?xml version="1.0" encoding="utf-8"?>
<sst xmlns="http://schemas.openxmlformats.org/spreadsheetml/2006/main" count="2073" uniqueCount="268">
  <si>
    <t>Kilomètres effectués en 2012</t>
  </si>
  <si>
    <t>Clients / prospects</t>
  </si>
  <si>
    <t>Départ</t>
  </si>
  <si>
    <t>Arrivée</t>
  </si>
  <si>
    <t>Date</t>
  </si>
  <si>
    <t>Distance</t>
  </si>
  <si>
    <t>A/R</t>
  </si>
  <si>
    <t>trajet</t>
  </si>
  <si>
    <t>nbre</t>
  </si>
  <si>
    <t>Total</t>
  </si>
  <si>
    <t>Auris</t>
  </si>
  <si>
    <t>Craintilleux</t>
  </si>
  <si>
    <t>Andrézieux</t>
  </si>
  <si>
    <t>Elmo</t>
  </si>
  <si>
    <t>Montreuil</t>
  </si>
  <si>
    <t>Cap'Temps</t>
  </si>
  <si>
    <t>Givors</t>
  </si>
  <si>
    <t>Chapelle</t>
  </si>
  <si>
    <t>Additif</t>
  </si>
  <si>
    <t>Vienne</t>
  </si>
  <si>
    <t>CFBM</t>
  </si>
  <si>
    <t>Lyon 9</t>
  </si>
  <si>
    <t>Tardy</t>
  </si>
  <si>
    <t>Gd croix</t>
  </si>
  <si>
    <t>Colombière</t>
  </si>
  <si>
    <t>Dolon</t>
  </si>
  <si>
    <t>Km effectués sur 2012</t>
  </si>
  <si>
    <t>BBI</t>
  </si>
  <si>
    <t>Tassin</t>
  </si>
  <si>
    <t>Genas</t>
  </si>
  <si>
    <t>Promiscible</t>
  </si>
  <si>
    <t>Movitecnic</t>
  </si>
  <si>
    <t>Km effectués du 01/01/2013 au 31/03/2013</t>
  </si>
  <si>
    <t>Puissance fiscale</t>
  </si>
  <si>
    <t>Jusqu’à 5000 km</t>
  </si>
  <si>
    <t>de 5001 à 20000 km</t>
  </si>
  <si>
    <t>au-delà de 20000 km</t>
  </si>
  <si>
    <t>km</t>
  </si>
  <si>
    <t>indice</t>
  </si>
  <si>
    <t>Coût</t>
  </si>
  <si>
    <t>3 CV</t>
  </si>
  <si>
    <t>d x 0,405</t>
  </si>
  <si>
    <t>(d x 0,242) + 818</t>
  </si>
  <si>
    <t>d x 0,283</t>
  </si>
  <si>
    <t>Année 2012</t>
  </si>
  <si>
    <t>4 CV</t>
  </si>
  <si>
    <t>d x 0,487</t>
  </si>
  <si>
    <t>(d x 0,274) + 1063</t>
  </si>
  <si>
    <t>d x 0,327</t>
  </si>
  <si>
    <t>Année 2013</t>
  </si>
  <si>
    <t>Kilomètres effectués en 2013</t>
  </si>
  <si>
    <t>Christian Drillien</t>
  </si>
  <si>
    <t>Lyon</t>
  </si>
  <si>
    <t>8 Cours Lafayette, 69003 Lyon ‎</t>
  </si>
  <si>
    <t>Myeshop</t>
  </si>
  <si>
    <t>St Cyr sur le Rhone</t>
  </si>
  <si>
    <t>1021 Route du Grisard, 69560 Saint-Cyr-sur-le-Rhône</t>
  </si>
  <si>
    <t>Roche Julie</t>
  </si>
  <si>
    <t>Montverdun</t>
  </si>
  <si>
    <t>Bourgchanin résidence la bergerie du pré 42130 montverdun</t>
  </si>
  <si>
    <t>Lyon 6</t>
  </si>
  <si>
    <t>Shooting photos : 100 rue louis blanc lyon 6</t>
  </si>
  <si>
    <t>Firex</t>
  </si>
  <si>
    <t>661 Route de Givors, 38670 Chasse-sur-Rhône</t>
  </si>
  <si>
    <t>Chasse sur Rhône</t>
  </si>
  <si>
    <t>Montbrison</t>
  </si>
  <si>
    <t>2 Rue des Dombes, 42600 Montbrison</t>
  </si>
  <si>
    <t>Aquafontaine</t>
  </si>
  <si>
    <t>5 boulevard Pierre Desgranges 42160 Andrézieux Bouthéon</t>
  </si>
  <si>
    <t>Vienne - Lyon 9 - Tassin</t>
  </si>
  <si>
    <t>La grand croix</t>
  </si>
  <si>
    <t>Tassin - Gd croix - Vienne</t>
  </si>
  <si>
    <t>409 Rue du Canal, 42320 Grand Croix (La)</t>
  </si>
  <si>
    <t>Ergo / eurexpo</t>
  </si>
  <si>
    <t>Eurexpo</t>
  </si>
  <si>
    <t>Vienne - eurexpo - tassin</t>
  </si>
  <si>
    <t>Thierry Royet</t>
  </si>
  <si>
    <t>31 rue Convention 38200 Vienne</t>
  </si>
  <si>
    <t>Vienne - vienne - craintilleux</t>
  </si>
  <si>
    <t>Thierry Dours</t>
  </si>
  <si>
    <t>Charbonnière les bains</t>
  </si>
  <si>
    <t>43 rue Benoît Bennier, 69260 Charbonnières les Bains</t>
  </si>
  <si>
    <t>Tassin - Charbonnière - Vienne</t>
  </si>
  <si>
    <t>Clio 3 - 5 cv</t>
  </si>
  <si>
    <t>Sheila</t>
  </si>
  <si>
    <t>Lozanne</t>
  </si>
  <si>
    <t>Craintilleux - lozanne + tassin</t>
  </si>
  <si>
    <t>195 Route de Chazay, 69380 Lozanne ‎</t>
  </si>
  <si>
    <t>Chez CFBM</t>
  </si>
  <si>
    <t>Les décideurs du digital</t>
  </si>
  <si>
    <t>Confluence</t>
  </si>
  <si>
    <t>Hôtel Confluence : 3 Rue Paul Montrochet, Lyon</t>
  </si>
  <si>
    <t>Tassin - Confluence - Vienne</t>
  </si>
  <si>
    <t>Vaise</t>
  </si>
  <si>
    <t>Vienne - Vaise - Tassin</t>
  </si>
  <si>
    <t>carbao</t>
  </si>
  <si>
    <t>Antonin Poncet</t>
  </si>
  <si>
    <t>Tassin - Antonin Poncet - Vienne</t>
  </si>
  <si>
    <t>Domaine de la Colombière</t>
  </si>
  <si>
    <t>Moissieu-sur-Dolon</t>
  </si>
  <si>
    <t>45 Montée des Remparts, 38270 Moissieu-sur-Dolon</t>
  </si>
  <si>
    <t>Festival Golf</t>
  </si>
  <si>
    <t>Vienne - Confluence - Tassin</t>
  </si>
  <si>
    <t>Tassin - Lozanne - Tassin</t>
  </si>
  <si>
    <t>Lyon 9 - Eurexpo - Craintilleux</t>
  </si>
  <si>
    <t>RDV easypack (Europack)</t>
  </si>
  <si>
    <t>Vibook</t>
  </si>
  <si>
    <t>Rillieux la Pape</t>
  </si>
  <si>
    <t>Craintilleux - Rillieux - Vienne</t>
  </si>
  <si>
    <t xml:space="preserve"> 273 rue de Lisbonne 69140 RILLIEUX LA PAPE</t>
  </si>
  <si>
    <t>Tassin - Vaise - Vienne</t>
  </si>
  <si>
    <t>RDV Laure chez CFBM</t>
  </si>
  <si>
    <t>Grand Croix</t>
  </si>
  <si>
    <t>Vienne - Grand Croix - Craintilleux</t>
  </si>
  <si>
    <t>181 avenue jean jaurès 69007 lyon</t>
  </si>
  <si>
    <t>Lyon 7</t>
  </si>
  <si>
    <t>Craintilleux - Lyon 7 - Vienne</t>
  </si>
  <si>
    <t>5 CV</t>
  </si>
  <si>
    <t>d x 0,536</t>
  </si>
  <si>
    <t>(d x 0,3) + 1180</t>
  </si>
  <si>
    <t>d x 0,359</t>
  </si>
  <si>
    <t>Peugeot 307</t>
  </si>
  <si>
    <t>Clio 3</t>
  </si>
  <si>
    <t>Km effectués du 31/03/2013 au 31/12/2013</t>
  </si>
  <si>
    <t>Rémunération 2013</t>
  </si>
  <si>
    <t>Juillet</t>
  </si>
  <si>
    <t>Août</t>
  </si>
  <si>
    <t>Septembre</t>
  </si>
  <si>
    <t>800+300</t>
  </si>
  <si>
    <t>Octobre</t>
  </si>
  <si>
    <t>Novembre</t>
  </si>
  <si>
    <t>Décembre</t>
  </si>
  <si>
    <t>Frais km</t>
  </si>
  <si>
    <t>Janvier</t>
  </si>
  <si>
    <t>Février</t>
  </si>
  <si>
    <t>Mars</t>
  </si>
  <si>
    <t>Avril</t>
  </si>
  <si>
    <t>Mai</t>
  </si>
  <si>
    <t>Juin</t>
  </si>
  <si>
    <t>S1</t>
  </si>
  <si>
    <t>S2</t>
  </si>
  <si>
    <t>S3</t>
  </si>
  <si>
    <t>S4</t>
  </si>
  <si>
    <t>S5</t>
  </si>
  <si>
    <t>S6</t>
  </si>
  <si>
    <t>C V T</t>
  </si>
  <si>
    <t>C - V : 74 km</t>
  </si>
  <si>
    <t>V - T : 36 km</t>
  </si>
  <si>
    <t>V T C</t>
  </si>
  <si>
    <t>L</t>
  </si>
  <si>
    <t>M</t>
  </si>
  <si>
    <t>J</t>
  </si>
  <si>
    <t>V</t>
  </si>
  <si>
    <t>S</t>
  </si>
  <si>
    <t>D</t>
  </si>
  <si>
    <t>Paris</t>
  </si>
  <si>
    <t>T V</t>
  </si>
  <si>
    <t xml:space="preserve">V T C </t>
  </si>
  <si>
    <t>Pentecote</t>
  </si>
  <si>
    <t>Domicile</t>
  </si>
  <si>
    <t>Vacance</t>
  </si>
  <si>
    <t>Location voiture</t>
  </si>
  <si>
    <t>Cumul mens</t>
  </si>
  <si>
    <t>Total annuel</t>
  </si>
  <si>
    <t>Peugeot 207</t>
  </si>
  <si>
    <t>Clio</t>
  </si>
  <si>
    <t>Pôle emploi</t>
  </si>
  <si>
    <t>Km</t>
  </si>
  <si>
    <t>Repa</t>
  </si>
  <si>
    <t xml:space="preserve">Repas </t>
  </si>
  <si>
    <t>132*4,55</t>
  </si>
  <si>
    <t>(7110*0,242)+818</t>
  </si>
  <si>
    <t>5 cv</t>
  </si>
  <si>
    <t>3516*0,536</t>
  </si>
  <si>
    <t>repas</t>
  </si>
  <si>
    <t>Peugeot 207 (4cv)</t>
  </si>
  <si>
    <t>Janvier : 1298 km - 14 repas</t>
  </si>
  <si>
    <t>Février : 1208 km - 12 repas</t>
  </si>
  <si>
    <t>Mars : 1136 km - 12 repas</t>
  </si>
  <si>
    <t>Avril :  626 km - 12 repas</t>
  </si>
  <si>
    <t>mai : 750 km - 10 repas</t>
  </si>
  <si>
    <t>juin : 1162 km - 19 repas</t>
  </si>
  <si>
    <t>Juillet : 930 km - 9 repas</t>
  </si>
  <si>
    <t>Location de voiture :</t>
  </si>
  <si>
    <t>Août : 0 km - 2 repas</t>
  </si>
  <si>
    <t>Clio (5 cv)</t>
  </si>
  <si>
    <t>Septembre : 18 km - 2 repas</t>
  </si>
  <si>
    <t>Octobre : 1504 km - 15 repas</t>
  </si>
  <si>
    <t>Novembre : 1144 km - 14 repas</t>
  </si>
  <si>
    <t>Décembre : 850 repas - 11 repas</t>
  </si>
  <si>
    <t>Justificatif impot</t>
  </si>
  <si>
    <t>Frais kilométrique + repas pour déclaration d'impôt - revenus 2013</t>
  </si>
  <si>
    <t>Cédric Chabal</t>
  </si>
  <si>
    <t>Mélusine</t>
  </si>
  <si>
    <t xml:space="preserve">Vienne </t>
  </si>
  <si>
    <t>Rilleux</t>
  </si>
  <si>
    <t>VR 45</t>
  </si>
  <si>
    <t>Vienne - Rillieux - Vienne</t>
  </si>
  <si>
    <t>Vienne - Moissieu - Vienne</t>
  </si>
  <si>
    <t>Vienne - Vienne</t>
  </si>
  <si>
    <t>45 Montée des Remparts, 38270 Moissieu-sur-Dolon
114, Av Général Leclerc</t>
  </si>
  <si>
    <t>Kubiweb</t>
  </si>
  <si>
    <t>St Foy les Lyon</t>
  </si>
  <si>
    <t>Vienne - St Foy - tassin</t>
  </si>
  <si>
    <t>V Ste F 33 - T 3</t>
  </si>
  <si>
    <t>Cap Edess</t>
  </si>
  <si>
    <t>Berthelet</t>
  </si>
  <si>
    <t>vienne</t>
  </si>
  <si>
    <t>36 Rue de la République, Genas</t>
  </si>
  <si>
    <t>Vienne - genas - Vienne</t>
  </si>
  <si>
    <t>(Fest. Golf)</t>
  </si>
  <si>
    <t>Limonest</t>
  </si>
  <si>
    <t>53, Rue de l’Etang - Limonest</t>
  </si>
  <si>
    <t>Golf</t>
  </si>
  <si>
    <t>Brindas</t>
  </si>
  <si>
    <t>Golf / Laure</t>
  </si>
  <si>
    <t>95 rue pré magne, Brindas</t>
  </si>
  <si>
    <t>Golf / ECL</t>
  </si>
  <si>
    <t>181-203 Avenue Jean Jaurè, Lyon7</t>
  </si>
  <si>
    <t>Brindas - Lyon 7 - Tassin</t>
  </si>
  <si>
    <t>14 + 7</t>
  </si>
  <si>
    <t>St foy les lyon</t>
  </si>
  <si>
    <t>Pinault Aurélie</t>
  </si>
  <si>
    <t>d x 0,540</t>
  </si>
  <si>
    <t>(d x 0,303) + 1182</t>
  </si>
  <si>
    <t>d x 0,362</t>
  </si>
  <si>
    <t>Jusqu’à 
5000 km</t>
  </si>
  <si>
    <t>Kilomètres effectués en 2014</t>
  </si>
  <si>
    <t>Tardy / Aciem</t>
  </si>
  <si>
    <t>Hôtel Chateau Perrache - Lyon</t>
  </si>
  <si>
    <t>Act</t>
  </si>
  <si>
    <t>v</t>
  </si>
  <si>
    <t xml:space="preserve">M </t>
  </si>
  <si>
    <t>CVT</t>
  </si>
  <si>
    <t>TV</t>
  </si>
  <si>
    <t>tv</t>
  </si>
  <si>
    <t>Rep</t>
  </si>
  <si>
    <t>TVC</t>
  </si>
  <si>
    <t>Vacances</t>
  </si>
  <si>
    <t>Golf/Laure</t>
  </si>
  <si>
    <t>CVT - Lyon</t>
  </si>
  <si>
    <t>CTV</t>
  </si>
  <si>
    <t>CTV - tardy</t>
  </si>
  <si>
    <t>ctv</t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</si>
  <si>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TV</t>
    </r>
  </si>
  <si>
    <r>
      <t xml:space="preserve">TV - </t>
    </r>
    <r>
      <rPr>
        <sz val="10"/>
        <color rgb="FFFF0000"/>
        <rFont val="Verdana"/>
        <family val="2"/>
      </rPr>
      <t>Golf (perrache)</t>
    </r>
  </si>
  <si>
    <r>
      <rPr>
        <sz val="10"/>
        <color rgb="FFFF0000"/>
        <rFont val="Verdana"/>
        <family val="2"/>
      </rPr>
      <t>CCI</t>
    </r>
    <r>
      <rPr>
        <sz val="10"/>
        <color theme="1"/>
        <rFont val="Verdana"/>
        <family val="2"/>
      </rPr>
      <t xml:space="preserve"> - TV</t>
    </r>
  </si>
  <si>
    <t>Booster - TV</t>
  </si>
  <si>
    <t>Craintilleux Elsa</t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</si>
  <si>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- TV</t>
    </r>
  </si>
  <si>
    <r>
      <rPr>
        <sz val="10"/>
        <color rgb="FFFF0000"/>
        <rFont val="Verdana"/>
        <family val="2"/>
      </rPr>
      <t>Golf confluence</t>
    </r>
    <r>
      <rPr>
        <sz val="10"/>
        <color theme="1"/>
        <rFont val="Verdana"/>
        <family val="2"/>
      </rPr>
      <t xml:space="preserve"> - TV</t>
    </r>
  </si>
  <si>
    <r>
      <rPr>
        <sz val="10"/>
        <color rgb="FFFF0000"/>
        <rFont val="Verdana"/>
        <family val="2"/>
      </rPr>
      <t>Sheila</t>
    </r>
    <r>
      <rPr>
        <sz val="10"/>
        <color theme="1"/>
        <rFont val="Verdana"/>
        <family val="2"/>
      </rPr>
      <t xml:space="preserve"> - TV</t>
    </r>
  </si>
  <si>
    <r>
      <t xml:space="preserve">TV - </t>
    </r>
    <r>
      <rPr>
        <sz val="10"/>
        <color rgb="FFFF0000"/>
        <rFont val="Verdana"/>
        <family val="2"/>
      </rPr>
      <t>Promiscible</t>
    </r>
  </si>
  <si>
    <t>Golf confluence - TVC</t>
  </si>
  <si>
    <t xml:space="preserve">Golf Laure </t>
  </si>
  <si>
    <r>
      <t xml:space="preserve">TV - </t>
    </r>
    <r>
      <rPr>
        <sz val="10"/>
        <color rgb="FFFF0000"/>
        <rFont val="Verdana"/>
        <family val="2"/>
      </rPr>
      <t>Golf Laure</t>
    </r>
  </si>
  <si>
    <t>Congé</t>
  </si>
  <si>
    <t>Brindas - Golf gouverneur</t>
  </si>
  <si>
    <r>
      <t xml:space="preserve">CTV </t>
    </r>
    <r>
      <rPr>
        <sz val="10"/>
        <color rgb="FFFF0000"/>
        <rFont val="Verdana"/>
        <family val="2"/>
      </rPr>
      <t>Tardy</t>
    </r>
  </si>
  <si>
    <r>
      <t xml:space="preserve">TVC </t>
    </r>
    <r>
      <rPr>
        <sz val="10"/>
        <color rgb="FFFF0000"/>
        <rFont val="Verdana"/>
        <family val="2"/>
      </rPr>
      <t>PM</t>
    </r>
    <r>
      <rPr>
        <sz val="10"/>
        <color theme="1"/>
        <rFont val="Verdana"/>
        <family val="2"/>
      </rPr>
      <t xml:space="preserve"> </t>
    </r>
  </si>
  <si>
    <r>
      <t xml:space="preserve">TV </t>
    </r>
    <r>
      <rPr>
        <sz val="10"/>
        <color rgb="FFFF0000"/>
        <rFont val="Verdana"/>
        <family val="2"/>
      </rPr>
      <t>Tardy</t>
    </r>
  </si>
  <si>
    <r>
      <t xml:space="preserve">TV </t>
    </r>
    <r>
      <rPr>
        <sz val="10"/>
        <color rgb="FFFF0000"/>
        <rFont val="Verdana"/>
        <family val="2"/>
      </rPr>
      <t>St Clair</t>
    </r>
  </si>
  <si>
    <r>
      <t xml:space="preserve">TV - </t>
    </r>
    <r>
      <rPr>
        <sz val="10"/>
        <color rgb="FFFF0000"/>
        <rFont val="Verdana"/>
        <family val="2"/>
      </rPr>
      <t>St clair</t>
    </r>
  </si>
  <si>
    <t>TV CFBM</t>
  </si>
  <si>
    <r>
      <t xml:space="preserve">TV - </t>
    </r>
    <r>
      <rPr>
        <sz val="10"/>
        <color rgb="FFFF0000"/>
        <rFont val="Verdana"/>
        <family val="2"/>
      </rPr>
      <t>Sodera</t>
    </r>
  </si>
  <si>
    <r>
      <t xml:space="preserve">TV - </t>
    </r>
    <r>
      <rPr>
        <sz val="10"/>
        <color rgb="FFFF0000"/>
        <rFont val="Verdana"/>
        <family val="2"/>
      </rPr>
      <t>Domaine</t>
    </r>
  </si>
  <si>
    <t>Diplex Traoré</t>
  </si>
  <si>
    <t>EFM - TV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</si>
</sst>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4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99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1"/>
      <color rgb="FF222222"/>
      <name val="Calibri"/>
      <family val="2"/>
    </font>
    <font>
      <b/>
      <sz val="10"/>
      <color rgb="FF00B050"/>
      <name val="Verdana"/>
      <family val="2"/>
    </font>
    <font>
      <sz val="10"/>
      <color rgb="FF00B05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color rgb="FFFFC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1" applyNumberFormat="1" applyFont="1"/>
    <xf numFmtId="164" fontId="2" fillId="0" borderId="0" xfId="1" applyNumberFormat="1" applyFont="1" applyAlignment="1">
      <alignment horizontal="right"/>
    </xf>
    <xf numFmtId="16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16" fontId="1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0" fontId="5" fillId="5" borderId="5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" fillId="0" borderId="4" xfId="0" applyFont="1" applyBorder="1"/>
    <xf numFmtId="44" fontId="1" fillId="0" borderId="4" xfId="2" applyFont="1" applyBorder="1" applyAlignment="1">
      <alignment horizontal="center"/>
    </xf>
    <xf numFmtId="0" fontId="5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44" fontId="1" fillId="0" borderId="10" xfId="2" applyFont="1" applyBorder="1" applyAlignment="1">
      <alignment horizontal="center"/>
    </xf>
    <xf numFmtId="44" fontId="1" fillId="0" borderId="0" xfId="2" applyFont="1"/>
    <xf numFmtId="44" fontId="1" fillId="0" borderId="0" xfId="0" applyNumberFormat="1" applyFont="1"/>
    <xf numFmtId="164" fontId="1" fillId="0" borderId="0" xfId="0" applyNumberFormat="1" applyFont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164" fontId="1" fillId="0" borderId="0" xfId="1" applyNumberFormat="1" applyFont="1" applyAlignment="1">
      <alignment horizontal="center"/>
    </xf>
    <xf numFmtId="0" fontId="4" fillId="4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44" fontId="1" fillId="0" borderId="0" xfId="2" applyFont="1" applyBorder="1" applyAlignment="1">
      <alignment horizontal="center"/>
    </xf>
    <xf numFmtId="1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4" fontId="1" fillId="0" borderId="4" xfId="2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44" fontId="1" fillId="0" borderId="11" xfId="2" applyFont="1" applyBorder="1" applyAlignment="1">
      <alignment horizontal="center" vertical="center"/>
    </xf>
    <xf numFmtId="43" fontId="1" fillId="0" borderId="4" xfId="1" applyFont="1" applyBorder="1" applyAlignment="1">
      <alignment vertical="center"/>
    </xf>
    <xf numFmtId="43" fontId="1" fillId="0" borderId="11" xfId="1" applyFont="1" applyBorder="1" applyAlignment="1">
      <alignment vertical="center"/>
    </xf>
    <xf numFmtId="0" fontId="2" fillId="0" borderId="0" xfId="0" applyFont="1"/>
    <xf numFmtId="0" fontId="0" fillId="2" borderId="0" xfId="0" applyFill="1"/>
    <xf numFmtId="0" fontId="10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/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4" fillId="5" borderId="0" xfId="0" applyFont="1" applyFill="1" applyAlignment="1">
      <alignment horizontal="left" vertical="center" wrapText="1"/>
    </xf>
    <xf numFmtId="2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6" borderId="8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1" fontId="2" fillId="0" borderId="0" xfId="0" applyNumberFormat="1" applyFont="1" applyAlignment="1">
      <alignment horizontal="center"/>
    </xf>
    <xf numFmtId="0" fontId="9" fillId="0" borderId="0" xfId="0" applyFont="1" applyAlignment="1"/>
    <xf numFmtId="11" fontId="2" fillId="0" borderId="15" xfId="0" applyNumberFormat="1" applyFont="1" applyBorder="1" applyAlignment="1">
      <alignment horizontal="center"/>
    </xf>
    <xf numFmtId="11" fontId="2" fillId="0" borderId="0" xfId="0" applyNumberFormat="1" applyFont="1" applyBorder="1" applyAlignment="1">
      <alignment horizontal="center"/>
    </xf>
    <xf numFmtId="11" fontId="2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2" fillId="0" borderId="0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6" xfId="0" applyFill="1" applyBorder="1"/>
    <xf numFmtId="0" fontId="0" fillId="2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0" fillId="0" borderId="18" xfId="1" applyNumberFormat="1" applyFont="1" applyBorder="1" applyAlignment="1">
      <alignment horizontal="center"/>
    </xf>
    <xf numFmtId="0" fontId="13" fillId="0" borderId="0" xfId="0" applyFont="1" applyFill="1" applyBorder="1"/>
    <xf numFmtId="0" fontId="13" fillId="2" borderId="0" xfId="0" applyFont="1" applyFill="1" applyBorder="1"/>
    <xf numFmtId="0" fontId="12" fillId="0" borderId="0" xfId="0" applyFont="1" applyFill="1" applyBorder="1"/>
    <xf numFmtId="0" fontId="12" fillId="0" borderId="0" xfId="0" applyFont="1" applyBorder="1"/>
    <xf numFmtId="0" fontId="12" fillId="0" borderId="18" xfId="0" applyFont="1" applyBorder="1"/>
    <xf numFmtId="0" fontId="12" fillId="2" borderId="0" xfId="0" applyFont="1" applyFill="1" applyBorder="1"/>
    <xf numFmtId="0" fontId="13" fillId="0" borderId="0" xfId="0" applyFont="1" applyBorder="1"/>
    <xf numFmtId="0" fontId="3" fillId="2" borderId="0" xfId="0" applyFont="1" applyFill="1" applyAlignment="1">
      <alignment horizontal="center" vertical="center"/>
    </xf>
    <xf numFmtId="164" fontId="2" fillId="0" borderId="0" xfId="1" applyNumberFormat="1" applyFont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opLeftCell="A11" workbookViewId="0">
      <selection activeCell="A29" sqref="A29"/>
    </sheetView>
  </sheetViews>
  <sheetFormatPr baseColWidth="10" defaultRowHeight="12.75"/>
  <cols>
    <col min="1" max="1" width="14.625" style="1" bestFit="1" customWidth="1"/>
    <col min="2" max="3" width="11" style="1" customWidth="1"/>
    <col min="4" max="4" width="12.375" style="5" customWidth="1"/>
    <col min="5" max="5" width="13.625" style="6" bestFit="1" customWidth="1"/>
    <col min="6" max="8" width="11" style="6"/>
    <col min="9" max="9" width="12.625" style="6" customWidth="1"/>
    <col min="10" max="10" width="11" style="1"/>
    <col min="11" max="11" width="11.5" style="1" bestFit="1" customWidth="1"/>
    <col min="12" max="12" width="11" style="1"/>
  </cols>
  <sheetData>
    <row r="1" spans="1:12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12" ht="25.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/>
      <c r="K2" s="3"/>
      <c r="L2" s="3"/>
    </row>
    <row r="3" spans="1:12">
      <c r="A3" s="1" t="s">
        <v>10</v>
      </c>
      <c r="B3" s="1" t="s">
        <v>11</v>
      </c>
      <c r="C3" s="1" t="s">
        <v>12</v>
      </c>
      <c r="E3" s="6">
        <v>9</v>
      </c>
      <c r="F3" s="6">
        <v>2</v>
      </c>
      <c r="G3" s="6">
        <v>18</v>
      </c>
      <c r="H3" s="6">
        <f>51-13</f>
        <v>38</v>
      </c>
      <c r="I3" s="6">
        <f>G3*H3</f>
        <v>684</v>
      </c>
    </row>
    <row r="4" spans="1:12">
      <c r="E4" s="7"/>
      <c r="I4" s="6">
        <f t="shared" ref="I4:I18" si="0">G4*H4</f>
        <v>0</v>
      </c>
    </row>
    <row r="5" spans="1:12">
      <c r="A5" s="1" t="s">
        <v>13</v>
      </c>
      <c r="B5" s="1" t="s">
        <v>11</v>
      </c>
      <c r="C5" s="1" t="s">
        <v>14</v>
      </c>
      <c r="D5" s="8">
        <v>41312</v>
      </c>
      <c r="E5" s="9">
        <v>460</v>
      </c>
      <c r="F5" s="6">
        <v>2</v>
      </c>
      <c r="G5" s="6">
        <f>E5*F5</f>
        <v>920</v>
      </c>
      <c r="H5" s="6">
        <v>1</v>
      </c>
      <c r="I5" s="6">
        <f t="shared" si="0"/>
        <v>920</v>
      </c>
    </row>
    <row r="6" spans="1:12">
      <c r="A6" s="1" t="s">
        <v>15</v>
      </c>
      <c r="B6" s="1" t="s">
        <v>11</v>
      </c>
      <c r="C6" s="1" t="s">
        <v>16</v>
      </c>
      <c r="D6" s="8">
        <v>41343</v>
      </c>
      <c r="E6" s="9">
        <v>63</v>
      </c>
      <c r="F6" s="6">
        <v>2</v>
      </c>
      <c r="G6" s="6">
        <f t="shared" ref="G6:G18" si="1">E6*F6</f>
        <v>126</v>
      </c>
      <c r="H6" s="6">
        <v>1</v>
      </c>
      <c r="I6" s="6">
        <f t="shared" si="0"/>
        <v>126</v>
      </c>
    </row>
    <row r="7" spans="1:12">
      <c r="A7" s="1" t="s">
        <v>15</v>
      </c>
      <c r="B7" s="1" t="s">
        <v>11</v>
      </c>
      <c r="C7" s="1" t="s">
        <v>16</v>
      </c>
      <c r="D7" s="8">
        <v>41377</v>
      </c>
      <c r="E7" s="9">
        <v>63</v>
      </c>
      <c r="F7" s="6">
        <v>2</v>
      </c>
      <c r="G7" s="6">
        <f t="shared" si="1"/>
        <v>126</v>
      </c>
      <c r="H7" s="6">
        <v>1</v>
      </c>
      <c r="I7" s="6">
        <f t="shared" si="0"/>
        <v>126</v>
      </c>
    </row>
    <row r="8" spans="1:12">
      <c r="A8" s="1" t="s">
        <v>13</v>
      </c>
      <c r="B8" s="1" t="s">
        <v>11</v>
      </c>
      <c r="C8" s="1" t="s">
        <v>17</v>
      </c>
      <c r="D8" s="8">
        <v>41412</v>
      </c>
      <c r="E8" s="9">
        <v>460</v>
      </c>
      <c r="F8" s="6">
        <v>2</v>
      </c>
      <c r="G8" s="6">
        <f t="shared" si="1"/>
        <v>920</v>
      </c>
      <c r="H8" s="6">
        <v>1</v>
      </c>
      <c r="I8" s="6">
        <f t="shared" si="0"/>
        <v>920</v>
      </c>
    </row>
    <row r="9" spans="1:12">
      <c r="A9" s="1" t="s">
        <v>15</v>
      </c>
      <c r="B9" s="1" t="s">
        <v>11</v>
      </c>
      <c r="C9" s="1" t="s">
        <v>16</v>
      </c>
      <c r="D9" s="8">
        <v>41420</v>
      </c>
      <c r="E9" s="6">
        <v>63</v>
      </c>
      <c r="F9" s="6">
        <v>2</v>
      </c>
      <c r="G9" s="6">
        <f t="shared" si="1"/>
        <v>126</v>
      </c>
      <c r="H9" s="6">
        <v>1</v>
      </c>
      <c r="I9" s="6">
        <f t="shared" si="0"/>
        <v>126</v>
      </c>
    </row>
    <row r="10" spans="1:12">
      <c r="A10" s="1" t="s">
        <v>18</v>
      </c>
      <c r="B10" s="1" t="s">
        <v>11</v>
      </c>
      <c r="C10" s="1" t="s">
        <v>19</v>
      </c>
      <c r="D10" s="8">
        <v>41429</v>
      </c>
      <c r="E10" s="6">
        <v>75</v>
      </c>
      <c r="F10" s="6">
        <v>2</v>
      </c>
      <c r="G10" s="6">
        <f t="shared" si="1"/>
        <v>150</v>
      </c>
      <c r="H10" s="6">
        <v>1</v>
      </c>
      <c r="I10" s="6">
        <f t="shared" si="0"/>
        <v>150</v>
      </c>
    </row>
    <row r="11" spans="1:12">
      <c r="A11" s="1" t="s">
        <v>20</v>
      </c>
      <c r="B11" s="1" t="s">
        <v>11</v>
      </c>
      <c r="C11" s="1" t="s">
        <v>21</v>
      </c>
      <c r="D11" s="8">
        <v>41483</v>
      </c>
      <c r="E11" s="6">
        <v>62</v>
      </c>
      <c r="F11" s="6">
        <v>2</v>
      </c>
      <c r="G11" s="6">
        <f t="shared" si="1"/>
        <v>124</v>
      </c>
      <c r="H11" s="6">
        <v>1</v>
      </c>
      <c r="I11" s="6">
        <f t="shared" si="0"/>
        <v>124</v>
      </c>
    </row>
    <row r="12" spans="1:12">
      <c r="A12" s="1" t="s">
        <v>20</v>
      </c>
      <c r="B12" s="1" t="s">
        <v>19</v>
      </c>
      <c r="C12" s="1" t="s">
        <v>21</v>
      </c>
      <c r="D12" s="8">
        <v>41542</v>
      </c>
      <c r="E12" s="6">
        <v>34</v>
      </c>
      <c r="F12" s="6">
        <v>2</v>
      </c>
      <c r="G12" s="6">
        <f t="shared" si="1"/>
        <v>68</v>
      </c>
      <c r="H12" s="6">
        <v>1</v>
      </c>
      <c r="I12" s="6">
        <f t="shared" si="0"/>
        <v>68</v>
      </c>
    </row>
    <row r="13" spans="1:12">
      <c r="A13" s="1" t="s">
        <v>22</v>
      </c>
      <c r="B13" s="1" t="s">
        <v>19</v>
      </c>
      <c r="C13" s="1" t="s">
        <v>23</v>
      </c>
      <c r="D13" s="8">
        <v>41557</v>
      </c>
      <c r="E13" s="6">
        <v>34</v>
      </c>
      <c r="F13" s="6">
        <v>2</v>
      </c>
      <c r="G13" s="6">
        <f>E13*F13</f>
        <v>68</v>
      </c>
      <c r="H13" s="6">
        <v>1</v>
      </c>
      <c r="I13" s="6">
        <f>G13*H13</f>
        <v>68</v>
      </c>
    </row>
    <row r="14" spans="1:12">
      <c r="A14" s="1" t="s">
        <v>20</v>
      </c>
      <c r="B14" s="1" t="s">
        <v>19</v>
      </c>
      <c r="C14" s="1" t="s">
        <v>21</v>
      </c>
      <c r="D14" s="8">
        <v>41559</v>
      </c>
      <c r="E14" s="6">
        <v>34</v>
      </c>
      <c r="F14" s="6">
        <v>2</v>
      </c>
      <c r="G14" s="6">
        <f t="shared" si="1"/>
        <v>68</v>
      </c>
      <c r="H14" s="6">
        <v>1</v>
      </c>
      <c r="I14" s="6">
        <f t="shared" si="0"/>
        <v>68</v>
      </c>
    </row>
    <row r="15" spans="1:12">
      <c r="A15" s="1" t="s">
        <v>20</v>
      </c>
      <c r="B15" s="1" t="s">
        <v>19</v>
      </c>
      <c r="C15" s="1" t="s">
        <v>21</v>
      </c>
      <c r="D15" s="8">
        <v>41563</v>
      </c>
      <c r="E15" s="6">
        <v>34</v>
      </c>
      <c r="F15" s="6">
        <v>2</v>
      </c>
      <c r="G15" s="6">
        <f t="shared" si="1"/>
        <v>68</v>
      </c>
      <c r="H15" s="6">
        <v>1</v>
      </c>
      <c r="I15" s="6">
        <f t="shared" si="0"/>
        <v>68</v>
      </c>
    </row>
    <row r="16" spans="1:12">
      <c r="A16" s="1" t="s">
        <v>20</v>
      </c>
      <c r="B16" s="1" t="s">
        <v>19</v>
      </c>
      <c r="C16" s="1" t="s">
        <v>21</v>
      </c>
      <c r="D16" s="8">
        <v>41570</v>
      </c>
      <c r="E16" s="6">
        <v>34</v>
      </c>
      <c r="F16" s="6">
        <v>2</v>
      </c>
      <c r="G16" s="6">
        <f t="shared" si="1"/>
        <v>68</v>
      </c>
      <c r="H16" s="6">
        <v>1</v>
      </c>
      <c r="I16" s="6">
        <f t="shared" si="0"/>
        <v>68</v>
      </c>
    </row>
    <row r="17" spans="1:12">
      <c r="A17" s="1" t="s">
        <v>24</v>
      </c>
      <c r="B17" s="1" t="s">
        <v>19</v>
      </c>
      <c r="C17" s="1" t="s">
        <v>25</v>
      </c>
      <c r="D17" s="8">
        <v>41585</v>
      </c>
      <c r="E17" s="6">
        <v>25</v>
      </c>
      <c r="F17" s="6">
        <v>2</v>
      </c>
      <c r="G17" s="6">
        <f t="shared" si="1"/>
        <v>50</v>
      </c>
      <c r="H17" s="6">
        <v>1</v>
      </c>
      <c r="I17" s="6">
        <f t="shared" si="0"/>
        <v>50</v>
      </c>
    </row>
    <row r="18" spans="1:12">
      <c r="A18" s="1" t="s">
        <v>20</v>
      </c>
      <c r="B18" s="1" t="s">
        <v>19</v>
      </c>
      <c r="C18" s="1" t="s">
        <v>21</v>
      </c>
      <c r="D18" s="8">
        <v>41606</v>
      </c>
      <c r="E18" s="6">
        <v>34</v>
      </c>
      <c r="F18" s="6">
        <v>2</v>
      </c>
      <c r="G18" s="6">
        <f t="shared" si="1"/>
        <v>68</v>
      </c>
      <c r="H18" s="6">
        <v>1</v>
      </c>
      <c r="I18" s="6">
        <f t="shared" si="0"/>
        <v>68</v>
      </c>
    </row>
    <row r="19" spans="1:12">
      <c r="A19" s="10"/>
      <c r="B19" s="10"/>
      <c r="C19" s="10"/>
      <c r="D19" s="11"/>
      <c r="E19" s="128" t="s">
        <v>26</v>
      </c>
      <c r="F19" s="128"/>
      <c r="G19" s="128"/>
      <c r="H19" s="128"/>
      <c r="I19" s="12">
        <f>SUM(I3:I18)</f>
        <v>3634</v>
      </c>
      <c r="J19" s="10"/>
      <c r="K19" s="10"/>
      <c r="L19" s="10"/>
    </row>
    <row r="20" spans="1:12">
      <c r="D20" s="8"/>
    </row>
    <row r="21" spans="1:12">
      <c r="A21" s="129">
        <v>2013</v>
      </c>
      <c r="B21" s="129"/>
      <c r="C21" s="129"/>
      <c r="D21" s="129"/>
      <c r="E21" s="129"/>
      <c r="F21" s="129"/>
      <c r="G21" s="129"/>
      <c r="H21" s="129"/>
      <c r="I21" s="129"/>
    </row>
    <row r="22" spans="1:12">
      <c r="A22" s="2"/>
      <c r="B22" s="3"/>
      <c r="C22" s="3"/>
      <c r="D22" s="3"/>
      <c r="E22" s="4" t="s">
        <v>5</v>
      </c>
      <c r="F22" s="4" t="s">
        <v>6</v>
      </c>
      <c r="G22" s="4"/>
      <c r="H22" s="4" t="s">
        <v>8</v>
      </c>
      <c r="I22" s="4" t="s">
        <v>9</v>
      </c>
      <c r="J22" s="3"/>
      <c r="K22" s="3"/>
      <c r="L22" s="3"/>
    </row>
    <row r="23" spans="1:12">
      <c r="A23" s="1" t="s">
        <v>10</v>
      </c>
      <c r="B23" s="1" t="s">
        <v>11</v>
      </c>
      <c r="C23" s="1" t="s">
        <v>12</v>
      </c>
      <c r="E23" s="6">
        <v>9</v>
      </c>
      <c r="F23" s="6">
        <v>2</v>
      </c>
      <c r="G23" s="6">
        <v>18</v>
      </c>
      <c r="H23" s="6">
        <v>13</v>
      </c>
      <c r="I23" s="6">
        <f t="shared" ref="I23:I31" si="2">G23*H23</f>
        <v>234</v>
      </c>
    </row>
    <row r="24" spans="1:12">
      <c r="A24" s="1" t="s">
        <v>15</v>
      </c>
      <c r="B24" s="1" t="s">
        <v>19</v>
      </c>
      <c r="C24" s="1" t="s">
        <v>16</v>
      </c>
      <c r="D24" s="8">
        <v>41293</v>
      </c>
      <c r="E24" s="6">
        <v>14</v>
      </c>
      <c r="F24" s="6">
        <v>2</v>
      </c>
      <c r="G24" s="6">
        <f t="shared" ref="G24:G31" si="3">E24*F24</f>
        <v>28</v>
      </c>
      <c r="H24" s="6">
        <v>1</v>
      </c>
      <c r="I24" s="6">
        <f t="shared" si="2"/>
        <v>28</v>
      </c>
    </row>
    <row r="25" spans="1:12">
      <c r="A25" s="1" t="s">
        <v>24</v>
      </c>
      <c r="B25" s="1" t="s">
        <v>19</v>
      </c>
      <c r="C25" s="1" t="s">
        <v>25</v>
      </c>
      <c r="D25" s="8">
        <v>41319</v>
      </c>
      <c r="E25" s="6">
        <v>25</v>
      </c>
      <c r="F25" s="6">
        <v>2</v>
      </c>
      <c r="G25" s="6">
        <f t="shared" si="3"/>
        <v>50</v>
      </c>
      <c r="H25" s="6">
        <v>1</v>
      </c>
      <c r="I25" s="6">
        <f t="shared" si="2"/>
        <v>50</v>
      </c>
    </row>
    <row r="26" spans="1:12">
      <c r="A26" s="1" t="s">
        <v>20</v>
      </c>
      <c r="B26" s="1" t="s">
        <v>19</v>
      </c>
      <c r="C26" s="1" t="s">
        <v>21</v>
      </c>
      <c r="D26" s="8">
        <v>41340</v>
      </c>
      <c r="E26" s="6">
        <v>34</v>
      </c>
      <c r="F26" s="6">
        <v>2</v>
      </c>
      <c r="G26" s="6">
        <f t="shared" si="3"/>
        <v>68</v>
      </c>
      <c r="H26" s="6">
        <v>1</v>
      </c>
      <c r="I26" s="6">
        <f t="shared" si="2"/>
        <v>68</v>
      </c>
    </row>
    <row r="27" spans="1:12">
      <c r="A27" s="1" t="s">
        <v>22</v>
      </c>
      <c r="B27" s="1" t="s">
        <v>19</v>
      </c>
      <c r="C27" s="1" t="s">
        <v>23</v>
      </c>
      <c r="D27" s="8">
        <v>41345</v>
      </c>
      <c r="E27" s="6">
        <v>34</v>
      </c>
      <c r="F27" s="6">
        <v>2</v>
      </c>
      <c r="G27" s="6">
        <f t="shared" si="3"/>
        <v>68</v>
      </c>
      <c r="H27" s="6">
        <v>1</v>
      </c>
      <c r="I27" s="6">
        <f t="shared" si="2"/>
        <v>68</v>
      </c>
    </row>
    <row r="28" spans="1:12">
      <c r="A28" s="1" t="s">
        <v>27</v>
      </c>
      <c r="B28" s="1" t="s">
        <v>28</v>
      </c>
      <c r="C28" s="1" t="s">
        <v>29</v>
      </c>
      <c r="D28" s="8">
        <v>41348</v>
      </c>
      <c r="E28" s="6">
        <v>19</v>
      </c>
      <c r="F28" s="6">
        <v>2</v>
      </c>
      <c r="G28" s="6">
        <f t="shared" si="3"/>
        <v>38</v>
      </c>
      <c r="H28" s="6">
        <v>1</v>
      </c>
      <c r="I28" s="6">
        <f t="shared" si="2"/>
        <v>38</v>
      </c>
    </row>
    <row r="29" spans="1:12">
      <c r="A29" s="1" t="s">
        <v>20</v>
      </c>
      <c r="B29" s="1" t="s">
        <v>28</v>
      </c>
      <c r="C29" s="1" t="s">
        <v>21</v>
      </c>
      <c r="D29" s="8">
        <v>41353</v>
      </c>
      <c r="E29" s="6">
        <v>4</v>
      </c>
      <c r="F29" s="6">
        <v>2</v>
      </c>
      <c r="G29" s="6">
        <f t="shared" si="3"/>
        <v>8</v>
      </c>
      <c r="H29" s="6">
        <v>1</v>
      </c>
      <c r="I29" s="6">
        <f t="shared" si="2"/>
        <v>8</v>
      </c>
    </row>
    <row r="30" spans="1:12">
      <c r="A30" s="1" t="s">
        <v>30</v>
      </c>
      <c r="B30" s="1" t="s">
        <v>19</v>
      </c>
      <c r="C30" s="1" t="s">
        <v>19</v>
      </c>
      <c r="D30" s="8">
        <v>41355</v>
      </c>
      <c r="E30" s="6">
        <v>3</v>
      </c>
      <c r="F30" s="6">
        <v>2</v>
      </c>
      <c r="G30" s="6">
        <f t="shared" si="3"/>
        <v>6</v>
      </c>
      <c r="H30" s="6">
        <v>1</v>
      </c>
      <c r="I30" s="6">
        <f t="shared" si="2"/>
        <v>6</v>
      </c>
    </row>
    <row r="31" spans="1:12">
      <c r="A31" s="1" t="s">
        <v>31</v>
      </c>
      <c r="B31" s="1" t="s">
        <v>28</v>
      </c>
      <c r="C31" s="1" t="s">
        <v>21</v>
      </c>
      <c r="D31" s="8">
        <v>41362</v>
      </c>
      <c r="E31" s="6">
        <v>4</v>
      </c>
      <c r="F31" s="6">
        <v>2</v>
      </c>
      <c r="G31" s="6">
        <f t="shared" si="3"/>
        <v>8</v>
      </c>
      <c r="H31" s="6">
        <v>1</v>
      </c>
      <c r="I31" s="6">
        <f t="shared" si="2"/>
        <v>8</v>
      </c>
    </row>
    <row r="32" spans="1:12">
      <c r="A32" s="10"/>
      <c r="B32" s="10"/>
      <c r="C32" s="10"/>
      <c r="D32" s="11"/>
      <c r="E32" s="128" t="s">
        <v>32</v>
      </c>
      <c r="F32" s="128"/>
      <c r="G32" s="128"/>
      <c r="H32" s="128"/>
      <c r="I32" s="12">
        <f>SUM(I23:I31)</f>
        <v>508</v>
      </c>
      <c r="J32" s="10"/>
      <c r="K32" s="10"/>
      <c r="L32" s="10"/>
    </row>
    <row r="33" spans="1:11">
      <c r="D33" s="8"/>
    </row>
    <row r="34" spans="1:11" ht="13.5" thickBot="1">
      <c r="D34" s="8"/>
    </row>
    <row r="35" spans="1:11" ht="25.5">
      <c r="A35" s="13" t="s">
        <v>33</v>
      </c>
      <c r="B35" s="14" t="s">
        <v>34</v>
      </c>
      <c r="C35" s="14" t="s">
        <v>35</v>
      </c>
      <c r="D35" s="15" t="s">
        <v>36</v>
      </c>
      <c r="F35" s="1"/>
      <c r="G35" s="16" t="s">
        <v>37</v>
      </c>
      <c r="H35" s="17" t="s">
        <v>38</v>
      </c>
      <c r="I35" s="18" t="s">
        <v>39</v>
      </c>
    </row>
    <row r="36" spans="1:11" ht="25.5">
      <c r="A36" s="19" t="s">
        <v>40</v>
      </c>
      <c r="B36" s="20" t="s">
        <v>41</v>
      </c>
      <c r="C36" s="20" t="s">
        <v>42</v>
      </c>
      <c r="D36" s="21" t="s">
        <v>43</v>
      </c>
      <c r="F36" s="22" t="s">
        <v>44</v>
      </c>
      <c r="G36" s="22">
        <v>3634</v>
      </c>
      <c r="H36" s="22">
        <v>0.48699999999999999</v>
      </c>
      <c r="I36" s="23">
        <f>G36*H36</f>
        <v>1769.758</v>
      </c>
    </row>
    <row r="37" spans="1:11" ht="26.25" thickBot="1">
      <c r="A37" s="24" t="s">
        <v>45</v>
      </c>
      <c r="B37" s="25" t="s">
        <v>46</v>
      </c>
      <c r="C37" s="26" t="s">
        <v>47</v>
      </c>
      <c r="D37" s="27" t="s">
        <v>48</v>
      </c>
      <c r="F37" s="28" t="s">
        <v>49</v>
      </c>
      <c r="G37" s="28">
        <v>508</v>
      </c>
      <c r="H37" s="28">
        <v>0.48699999999999999</v>
      </c>
      <c r="I37" s="29">
        <f>G37*H37</f>
        <v>247.39599999999999</v>
      </c>
    </row>
    <row r="38" spans="1:11">
      <c r="D38" s="8"/>
    </row>
    <row r="39" spans="1:11">
      <c r="I39" s="30">
        <f>I36+I37</f>
        <v>2017.154</v>
      </c>
      <c r="J39" s="1">
        <v>252</v>
      </c>
      <c r="K39" s="31">
        <f>I39-J39</f>
        <v>1765.154</v>
      </c>
    </row>
    <row r="42" spans="1:11">
      <c r="B42" s="32"/>
    </row>
  </sheetData>
  <mergeCells count="4">
    <mergeCell ref="A1:I1"/>
    <mergeCell ref="E19:H19"/>
    <mergeCell ref="A21:I21"/>
    <mergeCell ref="E32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4"/>
  <sheetViews>
    <sheetView topLeftCell="A87" workbookViewId="0">
      <selection activeCell="C107" sqref="C107"/>
    </sheetView>
  </sheetViews>
  <sheetFormatPr baseColWidth="10" defaultRowHeight="12.75"/>
  <cols>
    <col min="1" max="1" width="22.125" bestFit="1" customWidth="1"/>
    <col min="2" max="3" width="14.75" style="85" customWidth="1"/>
    <col min="5" max="6" width="11" style="37"/>
    <col min="7" max="7" width="11.5" style="37" bestFit="1" customWidth="1"/>
    <col min="8" max="8" width="11.5" style="88" bestFit="1" customWidth="1"/>
    <col min="9" max="9" width="14.25" customWidth="1"/>
    <col min="17" max="17" width="11.5" bestFit="1" customWidth="1"/>
    <col min="19" max="19" width="11.5" bestFit="1" customWidth="1"/>
  </cols>
  <sheetData>
    <row r="1" spans="1:12" ht="19.5" customHeight="1">
      <c r="A1" s="127" t="s">
        <v>50</v>
      </c>
      <c r="B1" s="127"/>
      <c r="C1" s="127"/>
      <c r="D1" s="127"/>
      <c r="E1" s="127"/>
      <c r="F1" s="127"/>
      <c r="G1" s="127"/>
      <c r="H1" s="127"/>
      <c r="I1" s="127"/>
      <c r="J1" s="1"/>
      <c r="K1" s="1"/>
      <c r="L1" s="1"/>
    </row>
    <row r="2" spans="1:12" ht="33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/>
      <c r="K2" s="3"/>
      <c r="L2" s="3"/>
    </row>
    <row r="3" spans="1:12">
      <c r="A3" s="86" t="s">
        <v>164</v>
      </c>
      <c r="B3" s="2"/>
      <c r="C3" s="2"/>
      <c r="D3" s="3"/>
      <c r="E3" s="4"/>
      <c r="F3" s="4"/>
      <c r="G3" s="4"/>
      <c r="H3" s="4"/>
      <c r="I3" s="4"/>
      <c r="J3" s="3"/>
      <c r="K3" s="3"/>
      <c r="L3" s="3"/>
    </row>
    <row r="4" spans="1:12">
      <c r="A4" t="s">
        <v>10</v>
      </c>
      <c r="B4" s="85" t="s">
        <v>11</v>
      </c>
      <c r="C4" s="85" t="s">
        <v>12</v>
      </c>
      <c r="D4" s="33">
        <v>41365</v>
      </c>
      <c r="E4" s="38">
        <v>9</v>
      </c>
      <c r="F4" s="38">
        <v>2</v>
      </c>
      <c r="G4" s="37">
        <f>E4*F4</f>
        <v>18</v>
      </c>
      <c r="H4" s="87">
        <f>G4</f>
        <v>18</v>
      </c>
    </row>
    <row r="5" spans="1:12">
      <c r="A5" t="s">
        <v>10</v>
      </c>
      <c r="B5" s="85" t="s">
        <v>11</v>
      </c>
      <c r="C5" s="85" t="s">
        <v>12</v>
      </c>
      <c r="D5" s="33">
        <v>41372</v>
      </c>
      <c r="E5" s="38">
        <v>9</v>
      </c>
      <c r="F5" s="38">
        <v>2</v>
      </c>
      <c r="G5" s="37">
        <f t="shared" ref="G5:G19" si="0">E5*F5</f>
        <v>18</v>
      </c>
      <c r="H5" s="87">
        <f>H4+G5</f>
        <v>36</v>
      </c>
    </row>
    <row r="6" spans="1:12">
      <c r="A6" t="s">
        <v>51</v>
      </c>
      <c r="B6" s="85" t="s">
        <v>28</v>
      </c>
      <c r="C6" s="85" t="s">
        <v>52</v>
      </c>
      <c r="D6" s="33">
        <v>41373</v>
      </c>
      <c r="E6" s="38">
        <v>8</v>
      </c>
      <c r="F6" s="38">
        <v>2</v>
      </c>
      <c r="G6" s="37">
        <f t="shared" si="0"/>
        <v>16</v>
      </c>
      <c r="H6" s="87">
        <f t="shared" ref="H6:H40" si="1">H5+G6</f>
        <v>52</v>
      </c>
      <c r="J6" s="34" t="s">
        <v>53</v>
      </c>
    </row>
    <row r="7" spans="1:12" ht="25.5">
      <c r="A7" t="s">
        <v>54</v>
      </c>
      <c r="B7" s="85" t="s">
        <v>19</v>
      </c>
      <c r="C7" s="85" t="s">
        <v>55</v>
      </c>
      <c r="D7" s="33">
        <v>41375</v>
      </c>
      <c r="E7" s="38">
        <v>6</v>
      </c>
      <c r="F7" s="38">
        <v>2</v>
      </c>
      <c r="G7" s="37">
        <f t="shared" si="0"/>
        <v>12</v>
      </c>
      <c r="H7" s="87">
        <f t="shared" si="1"/>
        <v>64</v>
      </c>
      <c r="J7" t="s">
        <v>56</v>
      </c>
    </row>
    <row r="8" spans="1:12">
      <c r="A8" t="s">
        <v>57</v>
      </c>
      <c r="B8" s="85" t="s">
        <v>11</v>
      </c>
      <c r="C8" s="85" t="s">
        <v>58</v>
      </c>
      <c r="D8" s="33">
        <v>41376</v>
      </c>
      <c r="E8" s="38">
        <v>23</v>
      </c>
      <c r="F8" s="38">
        <v>2</v>
      </c>
      <c r="G8" s="37">
        <f t="shared" si="0"/>
        <v>46</v>
      </c>
      <c r="H8" s="87">
        <f t="shared" si="1"/>
        <v>110</v>
      </c>
      <c r="J8" t="s">
        <v>59</v>
      </c>
    </row>
    <row r="9" spans="1:12">
      <c r="A9" t="s">
        <v>10</v>
      </c>
      <c r="B9" s="85" t="s">
        <v>11</v>
      </c>
      <c r="C9" s="85" t="s">
        <v>12</v>
      </c>
      <c r="D9" s="33">
        <v>41379</v>
      </c>
      <c r="E9" s="38">
        <v>9</v>
      </c>
      <c r="F9" s="38">
        <v>2</v>
      </c>
      <c r="G9" s="37">
        <f t="shared" si="0"/>
        <v>18</v>
      </c>
      <c r="H9" s="87">
        <f t="shared" si="1"/>
        <v>128</v>
      </c>
    </row>
    <row r="10" spans="1:12">
      <c r="A10" t="s">
        <v>20</v>
      </c>
      <c r="B10" s="85" t="s">
        <v>28</v>
      </c>
      <c r="C10" s="85" t="s">
        <v>60</v>
      </c>
      <c r="D10" s="33">
        <v>41382</v>
      </c>
      <c r="E10" s="38">
        <v>9</v>
      </c>
      <c r="F10" s="38">
        <v>2</v>
      </c>
      <c r="G10" s="37">
        <f t="shared" si="0"/>
        <v>18</v>
      </c>
      <c r="H10" s="87">
        <f t="shared" si="1"/>
        <v>146</v>
      </c>
      <c r="J10" t="s">
        <v>61</v>
      </c>
    </row>
    <row r="11" spans="1:12">
      <c r="A11" t="s">
        <v>10</v>
      </c>
      <c r="B11" s="85" t="s">
        <v>11</v>
      </c>
      <c r="C11" s="85" t="s">
        <v>12</v>
      </c>
      <c r="D11" s="33">
        <v>41383</v>
      </c>
      <c r="E11" s="38">
        <v>9</v>
      </c>
      <c r="F11" s="38">
        <v>2</v>
      </c>
      <c r="G11" s="37">
        <f t="shared" si="0"/>
        <v>18</v>
      </c>
      <c r="H11" s="87">
        <f t="shared" si="1"/>
        <v>164</v>
      </c>
    </row>
    <row r="12" spans="1:12">
      <c r="A12" t="s">
        <v>10</v>
      </c>
      <c r="B12" s="85" t="s">
        <v>11</v>
      </c>
      <c r="C12" s="85" t="s">
        <v>12</v>
      </c>
      <c r="D12" s="33">
        <v>41393</v>
      </c>
      <c r="E12" s="38">
        <v>9</v>
      </c>
      <c r="F12" s="38">
        <v>2</v>
      </c>
      <c r="G12" s="37">
        <f t="shared" si="0"/>
        <v>18</v>
      </c>
      <c r="H12" s="87">
        <f t="shared" si="1"/>
        <v>182</v>
      </c>
    </row>
    <row r="13" spans="1:12" ht="25.5">
      <c r="A13" t="s">
        <v>62</v>
      </c>
      <c r="B13" s="85" t="s">
        <v>19</v>
      </c>
      <c r="C13" s="85" t="s">
        <v>64</v>
      </c>
      <c r="D13" s="33">
        <v>41397</v>
      </c>
      <c r="E13" s="38">
        <v>11.5</v>
      </c>
      <c r="F13" s="38">
        <v>2</v>
      </c>
      <c r="G13" s="37">
        <f t="shared" si="0"/>
        <v>23</v>
      </c>
      <c r="H13" s="87">
        <f t="shared" si="1"/>
        <v>205</v>
      </c>
      <c r="J13" s="35" t="s">
        <v>63</v>
      </c>
    </row>
    <row r="14" spans="1:12">
      <c r="A14" t="s">
        <v>10</v>
      </c>
      <c r="B14" s="85" t="s">
        <v>11</v>
      </c>
      <c r="C14" s="85" t="s">
        <v>12</v>
      </c>
      <c r="D14" s="33">
        <v>41407</v>
      </c>
      <c r="E14" s="38">
        <v>9</v>
      </c>
      <c r="F14" s="38">
        <v>2</v>
      </c>
      <c r="G14" s="37">
        <f t="shared" si="0"/>
        <v>18</v>
      </c>
      <c r="H14" s="87">
        <f t="shared" si="1"/>
        <v>223</v>
      </c>
    </row>
    <row r="15" spans="1:12">
      <c r="A15" t="s">
        <v>57</v>
      </c>
      <c r="B15" s="85" t="s">
        <v>11</v>
      </c>
      <c r="C15" s="85" t="s">
        <v>65</v>
      </c>
      <c r="D15" s="33">
        <v>41408</v>
      </c>
      <c r="E15" s="38">
        <v>13</v>
      </c>
      <c r="F15" s="38">
        <v>2</v>
      </c>
      <c r="G15" s="37">
        <f t="shared" si="0"/>
        <v>26</v>
      </c>
      <c r="H15" s="87">
        <f t="shared" si="1"/>
        <v>249</v>
      </c>
      <c r="J15" s="34" t="s">
        <v>66</v>
      </c>
    </row>
    <row r="16" spans="1:12">
      <c r="A16" t="s">
        <v>20</v>
      </c>
      <c r="B16" s="85" t="s">
        <v>28</v>
      </c>
      <c r="C16" s="85" t="s">
        <v>21</v>
      </c>
      <c r="D16" s="33">
        <v>41409</v>
      </c>
      <c r="E16" s="38">
        <v>4</v>
      </c>
      <c r="F16" s="38">
        <v>2</v>
      </c>
      <c r="G16" s="37">
        <f t="shared" si="0"/>
        <v>8</v>
      </c>
      <c r="H16" s="87">
        <f t="shared" si="1"/>
        <v>257</v>
      </c>
    </row>
    <row r="17" spans="1:12">
      <c r="A17" t="s">
        <v>10</v>
      </c>
      <c r="B17" s="85" t="s">
        <v>11</v>
      </c>
      <c r="C17" s="85" t="s">
        <v>12</v>
      </c>
      <c r="D17" s="33">
        <v>41414</v>
      </c>
      <c r="E17" s="38">
        <v>9</v>
      </c>
      <c r="F17" s="38">
        <v>2</v>
      </c>
      <c r="G17" s="37">
        <f t="shared" si="0"/>
        <v>18</v>
      </c>
      <c r="H17" s="87">
        <f t="shared" si="1"/>
        <v>275</v>
      </c>
    </row>
    <row r="18" spans="1:12">
      <c r="A18" t="s">
        <v>20</v>
      </c>
      <c r="B18" s="85" t="s">
        <v>28</v>
      </c>
      <c r="C18" s="85" t="s">
        <v>21</v>
      </c>
      <c r="D18" s="33">
        <v>41416</v>
      </c>
      <c r="E18" s="38">
        <v>4</v>
      </c>
      <c r="F18" s="38">
        <v>2</v>
      </c>
      <c r="G18" s="37">
        <f t="shared" si="0"/>
        <v>8</v>
      </c>
      <c r="H18" s="87">
        <f t="shared" si="1"/>
        <v>283</v>
      </c>
    </row>
    <row r="19" spans="1:12">
      <c r="A19" t="s">
        <v>10</v>
      </c>
      <c r="B19" s="85" t="s">
        <v>11</v>
      </c>
      <c r="C19" s="85" t="s">
        <v>12</v>
      </c>
      <c r="D19" s="33">
        <v>41418</v>
      </c>
      <c r="E19" s="38">
        <v>9</v>
      </c>
      <c r="F19" s="38">
        <v>2</v>
      </c>
      <c r="G19" s="37">
        <f t="shared" si="0"/>
        <v>18</v>
      </c>
      <c r="H19" s="87">
        <f t="shared" si="1"/>
        <v>301</v>
      </c>
    </row>
    <row r="20" spans="1:12">
      <c r="A20" t="s">
        <v>10</v>
      </c>
      <c r="B20" s="85" t="s">
        <v>11</v>
      </c>
      <c r="C20" s="85" t="s">
        <v>12</v>
      </c>
      <c r="D20" s="33">
        <v>41421</v>
      </c>
      <c r="E20" s="38">
        <v>9</v>
      </c>
      <c r="F20" s="38">
        <v>2</v>
      </c>
      <c r="G20" s="37">
        <f t="shared" ref="G20:G73" si="2">E20*F20</f>
        <v>18</v>
      </c>
      <c r="H20" s="87">
        <f t="shared" si="1"/>
        <v>319</v>
      </c>
    </row>
    <row r="21" spans="1:12" ht="15">
      <c r="A21" t="s">
        <v>67</v>
      </c>
      <c r="B21" s="85" t="s">
        <v>11</v>
      </c>
      <c r="C21" s="85" t="s">
        <v>12</v>
      </c>
      <c r="D21" s="33">
        <v>41422</v>
      </c>
      <c r="E21" s="38">
        <v>9.5</v>
      </c>
      <c r="F21" s="38">
        <v>2</v>
      </c>
      <c r="G21" s="37">
        <f t="shared" si="2"/>
        <v>19</v>
      </c>
      <c r="H21" s="87">
        <f t="shared" si="1"/>
        <v>338</v>
      </c>
      <c r="J21" s="36" t="s">
        <v>68</v>
      </c>
    </row>
    <row r="22" spans="1:12" ht="15">
      <c r="H22" s="87">
        <f t="shared" si="1"/>
        <v>338</v>
      </c>
      <c r="J22" s="36"/>
    </row>
    <row r="23" spans="1:12">
      <c r="A23" t="s">
        <v>10</v>
      </c>
      <c r="B23" s="85" t="s">
        <v>11</v>
      </c>
      <c r="C23" s="85" t="s">
        <v>12</v>
      </c>
      <c r="D23" s="33">
        <v>41428</v>
      </c>
      <c r="E23" s="38">
        <v>9</v>
      </c>
      <c r="F23" s="38">
        <v>2</v>
      </c>
      <c r="G23" s="37">
        <f t="shared" si="2"/>
        <v>18</v>
      </c>
      <c r="H23" s="87">
        <f t="shared" si="1"/>
        <v>356</v>
      </c>
    </row>
    <row r="24" spans="1:12">
      <c r="A24" t="s">
        <v>20</v>
      </c>
      <c r="B24" s="85" t="s">
        <v>28</v>
      </c>
      <c r="C24" s="85" t="s">
        <v>21</v>
      </c>
      <c r="D24" s="33">
        <v>41429</v>
      </c>
      <c r="E24" s="37">
        <f>36+4</f>
        <v>40</v>
      </c>
      <c r="F24" s="38">
        <v>1</v>
      </c>
      <c r="G24" s="37">
        <f t="shared" si="2"/>
        <v>40</v>
      </c>
      <c r="H24" s="87">
        <f t="shared" si="1"/>
        <v>396</v>
      </c>
      <c r="J24" t="s">
        <v>69</v>
      </c>
    </row>
    <row r="25" spans="1:12">
      <c r="A25" t="s">
        <v>22</v>
      </c>
      <c r="B25" s="85" t="s">
        <v>28</v>
      </c>
      <c r="C25" s="85" t="s">
        <v>70</v>
      </c>
      <c r="D25" s="33">
        <v>41430</v>
      </c>
      <c r="E25" s="37">
        <f>47+34</f>
        <v>81</v>
      </c>
      <c r="F25" s="38">
        <v>1</v>
      </c>
      <c r="G25" s="37">
        <f t="shared" si="2"/>
        <v>81</v>
      </c>
      <c r="H25" s="87">
        <f t="shared" si="1"/>
        <v>477</v>
      </c>
      <c r="J25" t="s">
        <v>71</v>
      </c>
      <c r="L25" t="s">
        <v>72</v>
      </c>
    </row>
    <row r="26" spans="1:12">
      <c r="A26" t="s">
        <v>73</v>
      </c>
      <c r="B26" s="85" t="s">
        <v>19</v>
      </c>
      <c r="C26" s="85" t="s">
        <v>74</v>
      </c>
      <c r="D26" s="33">
        <v>41430</v>
      </c>
      <c r="E26" s="37">
        <f>37+22</f>
        <v>59</v>
      </c>
      <c r="F26" s="38">
        <v>1</v>
      </c>
      <c r="G26" s="37">
        <f t="shared" si="2"/>
        <v>59</v>
      </c>
      <c r="H26" s="87">
        <f t="shared" si="1"/>
        <v>536</v>
      </c>
      <c r="J26" t="s">
        <v>75</v>
      </c>
    </row>
    <row r="27" spans="1:12">
      <c r="A27" t="s">
        <v>10</v>
      </c>
      <c r="B27" s="85" t="s">
        <v>11</v>
      </c>
      <c r="C27" s="85" t="s">
        <v>12</v>
      </c>
      <c r="D27" s="33">
        <v>41432</v>
      </c>
      <c r="E27" s="37">
        <v>9</v>
      </c>
      <c r="F27" s="38">
        <v>2</v>
      </c>
      <c r="G27" s="37">
        <f t="shared" si="2"/>
        <v>18</v>
      </c>
      <c r="H27" s="87">
        <f t="shared" si="1"/>
        <v>554</v>
      </c>
    </row>
    <row r="28" spans="1:12">
      <c r="A28" t="s">
        <v>10</v>
      </c>
      <c r="B28" s="85" t="s">
        <v>11</v>
      </c>
      <c r="C28" s="85" t="s">
        <v>12</v>
      </c>
      <c r="D28" s="33">
        <v>41435</v>
      </c>
      <c r="E28" s="37">
        <v>9</v>
      </c>
      <c r="F28" s="38">
        <v>2</v>
      </c>
      <c r="G28" s="37">
        <f t="shared" si="2"/>
        <v>18</v>
      </c>
      <c r="H28" s="87">
        <f t="shared" si="1"/>
        <v>572</v>
      </c>
    </row>
    <row r="29" spans="1:12" ht="15">
      <c r="A29" t="s">
        <v>67</v>
      </c>
      <c r="B29" s="85" t="s">
        <v>11</v>
      </c>
      <c r="C29" s="85" t="s">
        <v>12</v>
      </c>
      <c r="D29" s="33">
        <v>41436</v>
      </c>
      <c r="E29" s="37">
        <v>9.5</v>
      </c>
      <c r="F29" s="38">
        <v>2</v>
      </c>
      <c r="G29" s="37">
        <f t="shared" si="2"/>
        <v>19</v>
      </c>
      <c r="H29" s="87">
        <f t="shared" si="1"/>
        <v>591</v>
      </c>
      <c r="J29" s="36" t="s">
        <v>68</v>
      </c>
    </row>
    <row r="30" spans="1:12">
      <c r="A30" t="s">
        <v>76</v>
      </c>
      <c r="B30" s="85" t="s">
        <v>19</v>
      </c>
      <c r="C30" s="85" t="s">
        <v>19</v>
      </c>
      <c r="D30" s="33">
        <v>41439</v>
      </c>
      <c r="E30" s="37">
        <f>3.5+73</f>
        <v>76.5</v>
      </c>
      <c r="F30" s="38">
        <v>1</v>
      </c>
      <c r="G30" s="37">
        <f t="shared" si="2"/>
        <v>76.5</v>
      </c>
      <c r="H30" s="87">
        <f t="shared" si="1"/>
        <v>667.5</v>
      </c>
      <c r="J30" t="s">
        <v>78</v>
      </c>
      <c r="L30" t="s">
        <v>77</v>
      </c>
    </row>
    <row r="31" spans="1:12">
      <c r="A31" t="s">
        <v>10</v>
      </c>
      <c r="B31" s="85" t="s">
        <v>11</v>
      </c>
      <c r="C31" s="85" t="s">
        <v>12</v>
      </c>
      <c r="D31" s="33">
        <v>41442</v>
      </c>
      <c r="E31" s="37">
        <v>9</v>
      </c>
      <c r="F31" s="38">
        <v>2</v>
      </c>
      <c r="G31" s="37">
        <f t="shared" si="2"/>
        <v>18</v>
      </c>
      <c r="H31" s="87">
        <f t="shared" si="1"/>
        <v>685.5</v>
      </c>
    </row>
    <row r="32" spans="1:12">
      <c r="A32" t="s">
        <v>20</v>
      </c>
      <c r="B32" s="85" t="s">
        <v>28</v>
      </c>
      <c r="C32" s="85" t="s">
        <v>21</v>
      </c>
      <c r="D32" s="33">
        <v>41444</v>
      </c>
      <c r="E32" s="37">
        <v>4</v>
      </c>
      <c r="F32" s="38">
        <v>2</v>
      </c>
      <c r="G32" s="37">
        <f t="shared" si="2"/>
        <v>8</v>
      </c>
      <c r="H32" s="87">
        <f t="shared" si="1"/>
        <v>693.5</v>
      </c>
    </row>
    <row r="33" spans="1:12" ht="25.5">
      <c r="A33" t="s">
        <v>79</v>
      </c>
      <c r="B33" s="85" t="s">
        <v>28</v>
      </c>
      <c r="C33" s="85" t="s">
        <v>80</v>
      </c>
      <c r="D33" s="33">
        <v>41452</v>
      </c>
      <c r="E33" s="37">
        <f>4+39</f>
        <v>43</v>
      </c>
      <c r="F33" s="38">
        <v>1</v>
      </c>
      <c r="G33" s="37">
        <f t="shared" si="2"/>
        <v>43</v>
      </c>
      <c r="H33" s="87">
        <f t="shared" si="1"/>
        <v>736.5</v>
      </c>
      <c r="J33" t="s">
        <v>82</v>
      </c>
      <c r="L33" t="s">
        <v>81</v>
      </c>
    </row>
    <row r="34" spans="1:12">
      <c r="G34" s="37">
        <f t="shared" si="2"/>
        <v>0</v>
      </c>
      <c r="H34" s="87">
        <f>H33+G34</f>
        <v>736.5</v>
      </c>
    </row>
    <row r="35" spans="1:12">
      <c r="A35" t="s">
        <v>10</v>
      </c>
      <c r="B35" s="85" t="s">
        <v>11</v>
      </c>
      <c r="C35" s="85" t="s">
        <v>12</v>
      </c>
      <c r="D35" s="33">
        <v>41456</v>
      </c>
      <c r="E35" s="37">
        <v>9</v>
      </c>
      <c r="F35" s="38">
        <v>2</v>
      </c>
      <c r="G35" s="37">
        <f t="shared" si="2"/>
        <v>18</v>
      </c>
      <c r="H35" s="87">
        <f t="shared" si="1"/>
        <v>754.5</v>
      </c>
    </row>
    <row r="36" spans="1:12">
      <c r="A36" t="s">
        <v>84</v>
      </c>
      <c r="B36" s="85" t="s">
        <v>28</v>
      </c>
      <c r="C36" s="85" t="s">
        <v>21</v>
      </c>
      <c r="D36" s="33">
        <v>41459</v>
      </c>
      <c r="E36" s="37">
        <v>4</v>
      </c>
      <c r="F36" s="38">
        <v>2</v>
      </c>
      <c r="G36" s="37">
        <f t="shared" si="2"/>
        <v>8</v>
      </c>
      <c r="H36" s="87">
        <f t="shared" si="1"/>
        <v>762.5</v>
      </c>
      <c r="L36" t="s">
        <v>88</v>
      </c>
    </row>
    <row r="37" spans="1:12">
      <c r="A37" t="s">
        <v>20</v>
      </c>
      <c r="B37" s="85" t="s">
        <v>28</v>
      </c>
      <c r="C37" s="85" t="s">
        <v>21</v>
      </c>
      <c r="D37" s="33">
        <v>41459</v>
      </c>
      <c r="E37" s="37">
        <v>4</v>
      </c>
      <c r="F37" s="38">
        <v>2</v>
      </c>
      <c r="G37" s="37">
        <f t="shared" si="2"/>
        <v>8</v>
      </c>
      <c r="H37" s="87">
        <f t="shared" si="1"/>
        <v>770.5</v>
      </c>
    </row>
    <row r="38" spans="1:12">
      <c r="A38" t="s">
        <v>10</v>
      </c>
      <c r="B38" s="85" t="s">
        <v>11</v>
      </c>
      <c r="C38" s="85" t="s">
        <v>12</v>
      </c>
      <c r="D38" s="33">
        <v>41463</v>
      </c>
      <c r="E38" s="37">
        <v>9</v>
      </c>
      <c r="F38" s="38">
        <v>2</v>
      </c>
      <c r="G38" s="37">
        <f t="shared" si="2"/>
        <v>18</v>
      </c>
      <c r="H38" s="87">
        <f t="shared" si="1"/>
        <v>788.5</v>
      </c>
    </row>
    <row r="39" spans="1:12">
      <c r="A39" t="s">
        <v>20</v>
      </c>
      <c r="B39" s="85" t="s">
        <v>28</v>
      </c>
      <c r="C39" s="85" t="s">
        <v>21</v>
      </c>
      <c r="D39" s="33">
        <v>41465</v>
      </c>
      <c r="E39" s="37">
        <v>9</v>
      </c>
      <c r="F39" s="38">
        <v>2</v>
      </c>
      <c r="G39" s="37">
        <f t="shared" si="2"/>
        <v>18</v>
      </c>
      <c r="H39" s="87">
        <f t="shared" si="1"/>
        <v>806.5</v>
      </c>
    </row>
    <row r="40" spans="1:12">
      <c r="A40" t="s">
        <v>10</v>
      </c>
      <c r="B40" s="85" t="s">
        <v>11</v>
      </c>
      <c r="C40" s="85" t="s">
        <v>12</v>
      </c>
      <c r="D40" s="33">
        <v>41470</v>
      </c>
      <c r="E40" s="37">
        <v>9</v>
      </c>
      <c r="F40" s="38">
        <v>2</v>
      </c>
      <c r="G40" s="37">
        <f t="shared" si="2"/>
        <v>18</v>
      </c>
      <c r="H40" s="87">
        <f t="shared" si="1"/>
        <v>824.5</v>
      </c>
    </row>
    <row r="41" spans="1:12">
      <c r="A41" t="s">
        <v>10</v>
      </c>
      <c r="B41" s="85" t="s">
        <v>11</v>
      </c>
      <c r="C41" s="85" t="s">
        <v>12</v>
      </c>
      <c r="D41" s="33">
        <v>41477</v>
      </c>
      <c r="E41" s="37">
        <v>9</v>
      </c>
      <c r="F41" s="38">
        <v>2</v>
      </c>
      <c r="G41" s="37">
        <f t="shared" si="2"/>
        <v>18</v>
      </c>
      <c r="H41" s="87">
        <f>H40+G41</f>
        <v>842.5</v>
      </c>
    </row>
    <row r="42" spans="1:12">
      <c r="H42" s="87"/>
    </row>
    <row r="43" spans="1:12">
      <c r="A43" s="86" t="s">
        <v>83</v>
      </c>
      <c r="H43" s="87"/>
    </row>
    <row r="44" spans="1:12">
      <c r="A44" s="33" t="s">
        <v>10</v>
      </c>
      <c r="B44" s="85" t="s">
        <v>11</v>
      </c>
      <c r="C44" s="85" t="s">
        <v>12</v>
      </c>
      <c r="D44" s="33">
        <v>41547</v>
      </c>
      <c r="E44" s="37">
        <v>9</v>
      </c>
      <c r="F44" s="38">
        <v>2</v>
      </c>
      <c r="G44" s="37">
        <f t="shared" si="2"/>
        <v>18</v>
      </c>
      <c r="H44" s="87">
        <f>G44</f>
        <v>18</v>
      </c>
    </row>
    <row r="45" spans="1:12">
      <c r="A45" t="s">
        <v>84</v>
      </c>
      <c r="B45" s="85" t="s">
        <v>11</v>
      </c>
      <c r="C45" s="85" t="s">
        <v>85</v>
      </c>
      <c r="D45" s="33">
        <v>41548</v>
      </c>
      <c r="E45" s="37">
        <f>83+16</f>
        <v>99</v>
      </c>
      <c r="F45" s="38">
        <v>1</v>
      </c>
      <c r="G45" s="37">
        <f t="shared" ref="G45" si="3">E45*F45</f>
        <v>99</v>
      </c>
      <c r="H45" s="87">
        <f>H44+G45</f>
        <v>117</v>
      </c>
      <c r="J45" t="s">
        <v>86</v>
      </c>
      <c r="L45" t="s">
        <v>87</v>
      </c>
    </row>
    <row r="46" spans="1:12">
      <c r="A46" t="s">
        <v>89</v>
      </c>
      <c r="B46" s="85" t="s">
        <v>28</v>
      </c>
      <c r="C46" s="85" t="s">
        <v>90</v>
      </c>
      <c r="D46" s="33">
        <v>41551</v>
      </c>
      <c r="E46" s="37">
        <f>8+30</f>
        <v>38</v>
      </c>
      <c r="F46" s="38">
        <v>1</v>
      </c>
      <c r="G46" s="37">
        <f t="shared" si="2"/>
        <v>38</v>
      </c>
      <c r="H46" s="87">
        <f t="shared" ref="H46:H72" si="4">H45+G46</f>
        <v>155</v>
      </c>
      <c r="J46" t="s">
        <v>92</v>
      </c>
      <c r="L46" t="s">
        <v>91</v>
      </c>
    </row>
    <row r="47" spans="1:12">
      <c r="A47" t="s">
        <v>10</v>
      </c>
      <c r="B47" s="85" t="s">
        <v>11</v>
      </c>
      <c r="C47" s="85" t="s">
        <v>12</v>
      </c>
      <c r="D47" s="33">
        <v>41554</v>
      </c>
      <c r="E47" s="37">
        <v>9</v>
      </c>
      <c r="F47" s="38">
        <v>2</v>
      </c>
      <c r="G47" s="37">
        <f t="shared" si="2"/>
        <v>18</v>
      </c>
      <c r="H47" s="87">
        <f t="shared" si="4"/>
        <v>173</v>
      </c>
    </row>
    <row r="48" spans="1:12">
      <c r="A48" t="s">
        <v>20</v>
      </c>
      <c r="B48" s="85" t="s">
        <v>19</v>
      </c>
      <c r="C48" s="85" t="s">
        <v>93</v>
      </c>
      <c r="D48" s="33">
        <v>41556</v>
      </c>
      <c r="E48" s="37">
        <f>36+4</f>
        <v>40</v>
      </c>
      <c r="F48" s="38">
        <v>1</v>
      </c>
      <c r="G48" s="37">
        <f t="shared" si="2"/>
        <v>40</v>
      </c>
      <c r="H48" s="87">
        <f t="shared" si="4"/>
        <v>213</v>
      </c>
      <c r="J48" t="s">
        <v>94</v>
      </c>
    </row>
    <row r="49" spans="1:12">
      <c r="A49" t="s">
        <v>95</v>
      </c>
      <c r="B49" s="85" t="s">
        <v>28</v>
      </c>
      <c r="C49" s="85" t="s">
        <v>96</v>
      </c>
      <c r="D49" s="33">
        <v>41557</v>
      </c>
      <c r="E49" s="37">
        <f>7+32</f>
        <v>39</v>
      </c>
      <c r="F49" s="38">
        <v>1</v>
      </c>
      <c r="G49" s="37">
        <f t="shared" si="2"/>
        <v>39</v>
      </c>
      <c r="H49" s="87">
        <f t="shared" si="4"/>
        <v>252</v>
      </c>
      <c r="J49" t="s">
        <v>97</v>
      </c>
    </row>
    <row r="50" spans="1:12">
      <c r="A50" t="s">
        <v>10</v>
      </c>
      <c r="B50" s="85" t="s">
        <v>11</v>
      </c>
      <c r="C50" s="85" t="s">
        <v>12</v>
      </c>
      <c r="D50" s="33">
        <v>41561</v>
      </c>
      <c r="E50" s="37">
        <v>9</v>
      </c>
      <c r="F50" s="38">
        <v>2</v>
      </c>
      <c r="G50" s="37">
        <f t="shared" si="2"/>
        <v>18</v>
      </c>
      <c r="H50" s="87">
        <f t="shared" si="4"/>
        <v>270</v>
      </c>
    </row>
    <row r="51" spans="1:12">
      <c r="A51" t="s">
        <v>84</v>
      </c>
      <c r="B51" s="85" t="s">
        <v>11</v>
      </c>
      <c r="C51" s="85" t="s">
        <v>85</v>
      </c>
      <c r="D51" s="33">
        <v>41562</v>
      </c>
      <c r="E51" s="37">
        <f>83+16</f>
        <v>99</v>
      </c>
      <c r="F51" s="38">
        <v>1</v>
      </c>
      <c r="G51" s="37">
        <f t="shared" si="2"/>
        <v>99</v>
      </c>
      <c r="H51" s="87">
        <f t="shared" si="4"/>
        <v>369</v>
      </c>
      <c r="J51" t="s">
        <v>86</v>
      </c>
      <c r="L51" t="s">
        <v>87</v>
      </c>
    </row>
    <row r="52" spans="1:12">
      <c r="A52" t="s">
        <v>10</v>
      </c>
      <c r="B52" s="85" t="s">
        <v>11</v>
      </c>
      <c r="C52" s="85" t="s">
        <v>12</v>
      </c>
      <c r="D52" s="33">
        <v>41568</v>
      </c>
      <c r="E52" s="37">
        <v>9</v>
      </c>
      <c r="F52" s="38">
        <v>2</v>
      </c>
      <c r="G52" s="37">
        <f t="shared" si="2"/>
        <v>18</v>
      </c>
      <c r="H52" s="87">
        <f t="shared" si="4"/>
        <v>387</v>
      </c>
    </row>
    <row r="53" spans="1:12">
      <c r="A53" t="s">
        <v>10</v>
      </c>
      <c r="B53" s="85" t="s">
        <v>11</v>
      </c>
      <c r="C53" s="85" t="s">
        <v>12</v>
      </c>
      <c r="D53" s="33">
        <v>41575</v>
      </c>
      <c r="E53" s="37">
        <v>9</v>
      </c>
      <c r="F53" s="38">
        <v>2</v>
      </c>
      <c r="G53" s="37">
        <f t="shared" si="2"/>
        <v>18</v>
      </c>
      <c r="H53" s="87">
        <f t="shared" si="4"/>
        <v>405</v>
      </c>
    </row>
    <row r="54" spans="1:12" ht="25.5">
      <c r="A54" t="s">
        <v>98</v>
      </c>
      <c r="B54" s="85" t="s">
        <v>19</v>
      </c>
      <c r="C54" s="85" t="s">
        <v>99</v>
      </c>
      <c r="D54" s="33">
        <v>41577</v>
      </c>
      <c r="E54" s="37">
        <v>25</v>
      </c>
      <c r="F54" s="38">
        <v>2</v>
      </c>
      <c r="G54" s="37">
        <f t="shared" si="2"/>
        <v>50</v>
      </c>
      <c r="H54" s="87">
        <f t="shared" si="4"/>
        <v>455</v>
      </c>
      <c r="L54" t="s">
        <v>100</v>
      </c>
    </row>
    <row r="55" spans="1:12">
      <c r="A55" t="s">
        <v>10</v>
      </c>
      <c r="B55" s="85" t="s">
        <v>11</v>
      </c>
      <c r="C55" s="85" t="s">
        <v>12</v>
      </c>
      <c r="D55" s="33">
        <v>41582</v>
      </c>
      <c r="E55" s="37">
        <v>9</v>
      </c>
      <c r="F55" s="38">
        <v>2</v>
      </c>
      <c r="G55" s="37">
        <f t="shared" si="2"/>
        <v>18</v>
      </c>
      <c r="H55" s="87">
        <f t="shared" si="4"/>
        <v>473</v>
      </c>
    </row>
    <row r="56" spans="1:12">
      <c r="A56" t="s">
        <v>10</v>
      </c>
      <c r="B56" s="85" t="s">
        <v>11</v>
      </c>
      <c r="C56" s="85" t="s">
        <v>12</v>
      </c>
      <c r="D56" s="33">
        <v>41593</v>
      </c>
      <c r="E56" s="37">
        <v>9</v>
      </c>
      <c r="F56" s="38">
        <v>2</v>
      </c>
      <c r="G56" s="37">
        <f t="shared" si="2"/>
        <v>18</v>
      </c>
      <c r="H56" s="87">
        <f t="shared" si="4"/>
        <v>491</v>
      </c>
    </row>
    <row r="57" spans="1:12">
      <c r="A57" t="s">
        <v>101</v>
      </c>
      <c r="B57" s="85" t="s">
        <v>19</v>
      </c>
      <c r="C57" s="85" t="s">
        <v>90</v>
      </c>
      <c r="D57" s="33">
        <v>41596</v>
      </c>
      <c r="E57" s="37">
        <f>30+8</f>
        <v>38</v>
      </c>
      <c r="F57" s="38">
        <v>1</v>
      </c>
      <c r="G57" s="37">
        <f t="shared" si="2"/>
        <v>38</v>
      </c>
      <c r="H57" s="87">
        <f t="shared" si="4"/>
        <v>529</v>
      </c>
      <c r="J57" t="s">
        <v>102</v>
      </c>
    </row>
    <row r="58" spans="1:12">
      <c r="A58" t="s">
        <v>84</v>
      </c>
      <c r="B58" s="85" t="s">
        <v>28</v>
      </c>
      <c r="C58" s="85" t="s">
        <v>85</v>
      </c>
      <c r="D58" s="33">
        <v>41596</v>
      </c>
      <c r="E58" s="37">
        <v>16</v>
      </c>
      <c r="F58" s="38">
        <v>2</v>
      </c>
      <c r="G58" s="37">
        <f t="shared" si="2"/>
        <v>32</v>
      </c>
      <c r="H58" s="87">
        <f t="shared" si="4"/>
        <v>561</v>
      </c>
      <c r="J58" t="s">
        <v>103</v>
      </c>
    </row>
    <row r="59" spans="1:12">
      <c r="A59" t="s">
        <v>20</v>
      </c>
      <c r="B59" s="85" t="s">
        <v>28</v>
      </c>
      <c r="C59" s="85" t="s">
        <v>21</v>
      </c>
      <c r="D59" s="33">
        <v>41599</v>
      </c>
      <c r="E59" s="37">
        <v>4</v>
      </c>
      <c r="F59" s="38">
        <v>1</v>
      </c>
      <c r="G59" s="37">
        <f t="shared" si="2"/>
        <v>4</v>
      </c>
      <c r="H59" s="87">
        <f t="shared" si="4"/>
        <v>565</v>
      </c>
    </row>
    <row r="60" spans="1:12">
      <c r="A60" t="s">
        <v>74</v>
      </c>
      <c r="B60" s="85" t="s">
        <v>21</v>
      </c>
      <c r="C60" s="85" t="s">
        <v>74</v>
      </c>
      <c r="D60" s="33">
        <v>41599</v>
      </c>
      <c r="E60" s="37">
        <f>19+88</f>
        <v>107</v>
      </c>
      <c r="F60" s="38">
        <v>1</v>
      </c>
      <c r="G60" s="37">
        <f t="shared" si="2"/>
        <v>107</v>
      </c>
      <c r="H60" s="87">
        <f t="shared" si="4"/>
        <v>672</v>
      </c>
      <c r="J60" t="s">
        <v>104</v>
      </c>
      <c r="L60" t="s">
        <v>105</v>
      </c>
    </row>
    <row r="61" spans="1:12">
      <c r="A61" t="s">
        <v>10</v>
      </c>
      <c r="B61" s="85" t="s">
        <v>11</v>
      </c>
      <c r="C61" s="85" t="s">
        <v>12</v>
      </c>
      <c r="D61" s="33">
        <v>41600</v>
      </c>
      <c r="E61" s="37">
        <v>9</v>
      </c>
      <c r="F61" s="38">
        <v>2</v>
      </c>
      <c r="G61" s="37">
        <f t="shared" si="2"/>
        <v>18</v>
      </c>
      <c r="H61" s="87">
        <f t="shared" si="4"/>
        <v>690</v>
      </c>
    </row>
    <row r="62" spans="1:12">
      <c r="A62" t="s">
        <v>10</v>
      </c>
      <c r="B62" s="85" t="s">
        <v>11</v>
      </c>
      <c r="C62" s="85" t="s">
        <v>12</v>
      </c>
      <c r="D62" s="33">
        <v>41603</v>
      </c>
      <c r="E62" s="37">
        <v>9</v>
      </c>
      <c r="F62" s="38">
        <v>2</v>
      </c>
      <c r="G62" s="37">
        <f t="shared" si="2"/>
        <v>18</v>
      </c>
      <c r="H62" s="87">
        <f t="shared" si="4"/>
        <v>708</v>
      </c>
    </row>
    <row r="63" spans="1:12">
      <c r="A63" t="s">
        <v>106</v>
      </c>
      <c r="B63" s="85" t="s">
        <v>11</v>
      </c>
      <c r="C63" s="85" t="s">
        <v>107</v>
      </c>
      <c r="D63" s="33">
        <v>41604</v>
      </c>
      <c r="E63" s="37">
        <f>97+45</f>
        <v>142</v>
      </c>
      <c r="F63" s="38">
        <v>1</v>
      </c>
      <c r="G63" s="37">
        <f t="shared" si="2"/>
        <v>142</v>
      </c>
      <c r="H63" s="87">
        <f t="shared" si="4"/>
        <v>850</v>
      </c>
      <c r="J63" t="s">
        <v>108</v>
      </c>
      <c r="L63" t="s">
        <v>109</v>
      </c>
    </row>
    <row r="64" spans="1:12">
      <c r="A64" t="s">
        <v>106</v>
      </c>
      <c r="B64" s="85" t="s">
        <v>28</v>
      </c>
      <c r="C64" s="85" t="s">
        <v>21</v>
      </c>
      <c r="D64" s="33">
        <v>41606</v>
      </c>
      <c r="E64" s="37">
        <f>4+36</f>
        <v>40</v>
      </c>
      <c r="F64" s="38">
        <v>1</v>
      </c>
      <c r="G64" s="37">
        <f t="shared" si="2"/>
        <v>40</v>
      </c>
      <c r="H64" s="87">
        <f t="shared" si="4"/>
        <v>890</v>
      </c>
      <c r="J64" t="s">
        <v>110</v>
      </c>
      <c r="L64" t="s">
        <v>111</v>
      </c>
    </row>
    <row r="65" spans="1:12">
      <c r="A65" t="s">
        <v>10</v>
      </c>
      <c r="B65" s="85" t="s">
        <v>11</v>
      </c>
      <c r="C65" s="85" t="s">
        <v>12</v>
      </c>
      <c r="D65" s="33">
        <v>41610</v>
      </c>
      <c r="E65" s="37">
        <v>9</v>
      </c>
      <c r="F65" s="38">
        <v>2</v>
      </c>
      <c r="G65" s="37">
        <f t="shared" si="2"/>
        <v>18</v>
      </c>
      <c r="H65" s="87">
        <f t="shared" si="4"/>
        <v>908</v>
      </c>
    </row>
    <row r="66" spans="1:12">
      <c r="A66" t="s">
        <v>84</v>
      </c>
      <c r="B66" s="85" t="s">
        <v>11</v>
      </c>
      <c r="C66" s="85" t="s">
        <v>85</v>
      </c>
      <c r="D66" s="33">
        <v>41612</v>
      </c>
      <c r="E66" s="37">
        <f>83+16</f>
        <v>99</v>
      </c>
      <c r="F66" s="38">
        <v>1</v>
      </c>
      <c r="G66" s="37">
        <f t="shared" ref="G66" si="5">E66*F66</f>
        <v>99</v>
      </c>
      <c r="H66" s="87">
        <f t="shared" si="4"/>
        <v>1007</v>
      </c>
      <c r="J66" t="s">
        <v>86</v>
      </c>
      <c r="L66" t="s">
        <v>87</v>
      </c>
    </row>
    <row r="67" spans="1:12">
      <c r="A67" t="s">
        <v>22</v>
      </c>
      <c r="B67" s="85" t="s">
        <v>19</v>
      </c>
      <c r="C67" s="85" t="s">
        <v>112</v>
      </c>
      <c r="D67" s="33">
        <v>41614</v>
      </c>
      <c r="E67" s="37">
        <f>34+42</f>
        <v>76</v>
      </c>
      <c r="F67" s="38">
        <v>1</v>
      </c>
      <c r="G67" s="37">
        <f t="shared" si="2"/>
        <v>76</v>
      </c>
      <c r="H67" s="87">
        <f t="shared" si="4"/>
        <v>1083</v>
      </c>
      <c r="J67" t="s">
        <v>113</v>
      </c>
    </row>
    <row r="68" spans="1:12">
      <c r="A68" t="s">
        <v>30</v>
      </c>
      <c r="B68" s="85" t="s">
        <v>19</v>
      </c>
      <c r="C68" s="85" t="s">
        <v>19</v>
      </c>
      <c r="D68" s="33">
        <v>41619</v>
      </c>
      <c r="E68" s="37">
        <v>3.5</v>
      </c>
      <c r="F68" s="38">
        <v>2</v>
      </c>
      <c r="G68" s="37">
        <f t="shared" si="2"/>
        <v>7</v>
      </c>
      <c r="H68" s="87">
        <f t="shared" si="4"/>
        <v>1090</v>
      </c>
      <c r="L68" t="s">
        <v>77</v>
      </c>
    </row>
    <row r="69" spans="1:12">
      <c r="A69" t="s">
        <v>10</v>
      </c>
      <c r="B69" s="85" t="s">
        <v>11</v>
      </c>
      <c r="C69" s="85" t="s">
        <v>12</v>
      </c>
      <c r="D69" s="33">
        <v>41620</v>
      </c>
      <c r="E69" s="37">
        <v>9</v>
      </c>
      <c r="F69" s="38">
        <v>2</v>
      </c>
      <c r="G69" s="37">
        <f t="shared" si="2"/>
        <v>18</v>
      </c>
      <c r="H69" s="87">
        <f t="shared" si="4"/>
        <v>1108</v>
      </c>
    </row>
    <row r="70" spans="1:12">
      <c r="A70" t="s">
        <v>101</v>
      </c>
      <c r="B70" s="85" t="s">
        <v>11</v>
      </c>
      <c r="C70" s="85" t="s">
        <v>115</v>
      </c>
      <c r="D70" s="33">
        <v>41624</v>
      </c>
      <c r="E70" s="37">
        <f>82+29</f>
        <v>111</v>
      </c>
      <c r="F70" s="38">
        <v>1</v>
      </c>
      <c r="G70" s="37">
        <f t="shared" si="2"/>
        <v>111</v>
      </c>
      <c r="H70" s="87">
        <f t="shared" si="4"/>
        <v>1219</v>
      </c>
      <c r="J70" t="s">
        <v>116</v>
      </c>
      <c r="L70" t="s">
        <v>114</v>
      </c>
    </row>
    <row r="71" spans="1:12">
      <c r="A71" t="s">
        <v>10</v>
      </c>
      <c r="B71" s="85" t="s">
        <v>11</v>
      </c>
      <c r="C71" s="85" t="s">
        <v>12</v>
      </c>
      <c r="D71" s="33">
        <v>41627</v>
      </c>
      <c r="E71" s="37">
        <v>9</v>
      </c>
      <c r="F71" s="38">
        <v>2</v>
      </c>
      <c r="G71" s="37">
        <f t="shared" si="2"/>
        <v>18</v>
      </c>
      <c r="H71" s="87">
        <f t="shared" si="4"/>
        <v>1237</v>
      </c>
    </row>
    <row r="72" spans="1:12">
      <c r="A72" t="s">
        <v>10</v>
      </c>
      <c r="B72" s="85" t="s">
        <v>11</v>
      </c>
      <c r="C72" s="85" t="s">
        <v>12</v>
      </c>
      <c r="D72" s="33">
        <v>41631</v>
      </c>
      <c r="E72" s="37">
        <v>9</v>
      </c>
      <c r="F72" s="38">
        <v>2</v>
      </c>
      <c r="G72" s="37">
        <f t="shared" si="2"/>
        <v>18</v>
      </c>
      <c r="H72" s="87">
        <f t="shared" si="4"/>
        <v>1255</v>
      </c>
    </row>
    <row r="73" spans="1:12">
      <c r="A73" t="s">
        <v>10</v>
      </c>
      <c r="B73" s="85" t="s">
        <v>11</v>
      </c>
      <c r="C73" s="85" t="s">
        <v>12</v>
      </c>
      <c r="D73" s="33">
        <v>41638</v>
      </c>
      <c r="E73" s="37">
        <v>9</v>
      </c>
      <c r="F73" s="38">
        <v>2</v>
      </c>
      <c r="G73" s="37">
        <f t="shared" si="2"/>
        <v>18</v>
      </c>
      <c r="H73" s="87">
        <f>H72+G73</f>
        <v>1273</v>
      </c>
    </row>
    <row r="74" spans="1:12">
      <c r="D74" s="128" t="s">
        <v>123</v>
      </c>
      <c r="E74" s="128"/>
      <c r="F74" s="128"/>
      <c r="G74" s="128"/>
    </row>
    <row r="76" spans="1:12" ht="13.5" thickBot="1"/>
    <row r="77" spans="1:12" ht="25.5">
      <c r="A77" s="13" t="s">
        <v>33</v>
      </c>
      <c r="B77" s="14" t="s">
        <v>34</v>
      </c>
      <c r="C77" s="14" t="s">
        <v>35</v>
      </c>
      <c r="D77" s="15" t="s">
        <v>36</v>
      </c>
      <c r="E77" s="6"/>
      <c r="F77" s="39" t="s">
        <v>49</v>
      </c>
      <c r="G77" s="42" t="s">
        <v>37</v>
      </c>
      <c r="H77" s="43" t="s">
        <v>38</v>
      </c>
      <c r="I77" s="44" t="s">
        <v>39</v>
      </c>
    </row>
    <row r="78" spans="1:12" ht="25.5">
      <c r="A78" s="19" t="s">
        <v>40</v>
      </c>
      <c r="B78" s="20" t="s">
        <v>41</v>
      </c>
      <c r="C78" s="20" t="s">
        <v>42</v>
      </c>
      <c r="D78" s="21" t="s">
        <v>43</v>
      </c>
      <c r="E78" s="6"/>
      <c r="F78" s="45" t="s">
        <v>121</v>
      </c>
      <c r="G78" s="49">
        <f>H41</f>
        <v>842.5</v>
      </c>
      <c r="H78" s="49">
        <v>0.48699999999999999</v>
      </c>
      <c r="I78" s="46">
        <f>G78*H78</f>
        <v>410.29750000000001</v>
      </c>
    </row>
    <row r="79" spans="1:12" ht="25.5">
      <c r="A79" s="19" t="s">
        <v>45</v>
      </c>
      <c r="B79" s="20" t="s">
        <v>46</v>
      </c>
      <c r="C79" s="20" t="s">
        <v>47</v>
      </c>
      <c r="D79" s="21" t="s">
        <v>48</v>
      </c>
      <c r="E79" s="6"/>
      <c r="F79" s="47" t="s">
        <v>122</v>
      </c>
      <c r="G79" s="50">
        <f>H73</f>
        <v>1273</v>
      </c>
      <c r="H79" s="50">
        <v>0.53600000000000003</v>
      </c>
      <c r="I79" s="48">
        <f>G79*H79</f>
        <v>682.32800000000009</v>
      </c>
    </row>
    <row r="80" spans="1:12" ht="13.5" thickBot="1">
      <c r="A80" s="24" t="s">
        <v>117</v>
      </c>
      <c r="B80" s="25" t="s">
        <v>118</v>
      </c>
      <c r="C80" s="26" t="s">
        <v>119</v>
      </c>
      <c r="D80" s="27" t="s">
        <v>120</v>
      </c>
      <c r="E80" s="6"/>
      <c r="F80" s="40"/>
      <c r="G80" s="40"/>
      <c r="H80" s="40"/>
      <c r="I80" s="41">
        <f>I78+I79</f>
        <v>1092.6255000000001</v>
      </c>
    </row>
    <row r="82" spans="1:15" ht="27" customHeight="1"/>
    <row r="83" spans="1:15" ht="27" customHeight="1">
      <c r="A83" s="127" t="s">
        <v>227</v>
      </c>
      <c r="B83" s="127"/>
      <c r="C83" s="127"/>
      <c r="D83" s="127"/>
      <c r="E83" s="127"/>
      <c r="F83" s="127"/>
      <c r="G83" s="127"/>
      <c r="H83" s="127"/>
      <c r="I83" s="127"/>
    </row>
    <row r="84" spans="1:15" ht="27" customHeight="1">
      <c r="A84" s="2" t="s">
        <v>1</v>
      </c>
      <c r="B84" s="2" t="s">
        <v>2</v>
      </c>
      <c r="C84" s="2" t="s">
        <v>3</v>
      </c>
      <c r="D84" s="3" t="s">
        <v>4</v>
      </c>
      <c r="E84" s="4" t="s">
        <v>5</v>
      </c>
      <c r="F84" s="4" t="s">
        <v>6</v>
      </c>
      <c r="G84" s="4" t="s">
        <v>7</v>
      </c>
      <c r="H84" s="4" t="s">
        <v>9</v>
      </c>
    </row>
    <row r="85" spans="1:15">
      <c r="A85" t="s">
        <v>192</v>
      </c>
      <c r="B85" s="85" t="s">
        <v>28</v>
      </c>
      <c r="C85" s="85" t="s">
        <v>19</v>
      </c>
      <c r="D85" s="33">
        <v>41641</v>
      </c>
      <c r="E85" s="37">
        <v>38</v>
      </c>
      <c r="F85" s="37">
        <v>2</v>
      </c>
      <c r="G85" s="37">
        <f>E85*F85</f>
        <v>76</v>
      </c>
      <c r="H85" s="87">
        <f>G85</f>
        <v>76</v>
      </c>
    </row>
    <row r="86" spans="1:15">
      <c r="A86" t="s">
        <v>10</v>
      </c>
      <c r="B86" s="85" t="s">
        <v>11</v>
      </c>
      <c r="C86" s="85" t="s">
        <v>12</v>
      </c>
      <c r="D86" s="33">
        <v>41645</v>
      </c>
      <c r="E86" s="37">
        <v>9</v>
      </c>
      <c r="F86" s="37">
        <v>2</v>
      </c>
      <c r="G86" s="37">
        <f t="shared" ref="G86:G96" si="6">E86*F86</f>
        <v>18</v>
      </c>
      <c r="H86" s="87">
        <f>H85+G86</f>
        <v>94</v>
      </c>
    </row>
    <row r="87" spans="1:15">
      <c r="A87" t="s">
        <v>30</v>
      </c>
      <c r="B87" s="85" t="s">
        <v>19</v>
      </c>
      <c r="C87" s="85" t="s">
        <v>19</v>
      </c>
      <c r="D87" s="33">
        <v>41646</v>
      </c>
      <c r="E87" s="37">
        <v>3.5</v>
      </c>
      <c r="F87" s="37">
        <v>2</v>
      </c>
      <c r="G87" s="37">
        <f t="shared" si="6"/>
        <v>7</v>
      </c>
      <c r="H87" s="87">
        <f t="shared" ref="H87:H96" si="7">H86+G87</f>
        <v>101</v>
      </c>
      <c r="J87" t="s">
        <v>199</v>
      </c>
      <c r="L87" t="s">
        <v>77</v>
      </c>
    </row>
    <row r="88" spans="1:15">
      <c r="A88" t="s">
        <v>193</v>
      </c>
      <c r="B88" s="85" t="s">
        <v>28</v>
      </c>
      <c r="C88" s="85" t="s">
        <v>19</v>
      </c>
      <c r="D88" s="33">
        <v>41647</v>
      </c>
      <c r="E88" s="37">
        <v>38</v>
      </c>
      <c r="F88" s="37">
        <v>2</v>
      </c>
      <c r="G88" s="37">
        <f t="shared" si="6"/>
        <v>76</v>
      </c>
      <c r="H88" s="87">
        <f t="shared" si="7"/>
        <v>177</v>
      </c>
    </row>
    <row r="89" spans="1:15">
      <c r="A89" t="s">
        <v>106</v>
      </c>
      <c r="B89" s="85" t="s">
        <v>194</v>
      </c>
      <c r="C89" s="85" t="s">
        <v>195</v>
      </c>
      <c r="D89" s="33">
        <v>41648</v>
      </c>
      <c r="E89" s="37">
        <v>45</v>
      </c>
      <c r="F89" s="37">
        <v>2</v>
      </c>
      <c r="G89" s="37">
        <f t="shared" si="6"/>
        <v>90</v>
      </c>
      <c r="H89" s="87">
        <f t="shared" si="7"/>
        <v>267</v>
      </c>
      <c r="I89" t="s">
        <v>196</v>
      </c>
      <c r="J89" t="s">
        <v>197</v>
      </c>
      <c r="L89" t="s">
        <v>109</v>
      </c>
    </row>
    <row r="90" spans="1:15">
      <c r="A90" t="s">
        <v>10</v>
      </c>
      <c r="B90" s="85" t="s">
        <v>11</v>
      </c>
      <c r="C90" s="85" t="s">
        <v>12</v>
      </c>
      <c r="D90" s="33">
        <v>41654</v>
      </c>
      <c r="E90" s="37">
        <v>9</v>
      </c>
      <c r="F90" s="37">
        <v>2</v>
      </c>
      <c r="G90" s="37">
        <f t="shared" si="6"/>
        <v>18</v>
      </c>
      <c r="H90" s="87">
        <f t="shared" si="7"/>
        <v>285</v>
      </c>
    </row>
    <row r="91" spans="1:15" ht="25.5">
      <c r="A91" t="s">
        <v>98</v>
      </c>
      <c r="B91" s="85" t="s">
        <v>19</v>
      </c>
      <c r="C91" s="85" t="s">
        <v>99</v>
      </c>
      <c r="D91" s="33">
        <v>41655</v>
      </c>
      <c r="E91" s="37">
        <v>25</v>
      </c>
      <c r="F91" s="37">
        <v>2</v>
      </c>
      <c r="G91" s="37">
        <f t="shared" si="6"/>
        <v>50</v>
      </c>
      <c r="H91" s="87">
        <f>H90+G91</f>
        <v>335</v>
      </c>
      <c r="J91" t="s">
        <v>198</v>
      </c>
      <c r="L91" s="130" t="s">
        <v>200</v>
      </c>
      <c r="M91" s="130"/>
      <c r="N91" s="130"/>
      <c r="O91" s="130"/>
    </row>
    <row r="92" spans="1:15">
      <c r="A92" t="s">
        <v>201</v>
      </c>
      <c r="B92" s="85" t="s">
        <v>19</v>
      </c>
      <c r="C92" s="85" t="s">
        <v>202</v>
      </c>
      <c r="D92" s="33">
        <v>41656</v>
      </c>
      <c r="E92" s="37">
        <v>36</v>
      </c>
      <c r="F92" s="37">
        <v>1</v>
      </c>
      <c r="G92" s="37">
        <f t="shared" si="6"/>
        <v>36</v>
      </c>
      <c r="H92" s="87">
        <f t="shared" si="7"/>
        <v>371</v>
      </c>
      <c r="I92" t="s">
        <v>204</v>
      </c>
      <c r="J92" t="s">
        <v>203</v>
      </c>
    </row>
    <row r="93" spans="1:15">
      <c r="A93" t="s">
        <v>10</v>
      </c>
      <c r="B93" s="85" t="s">
        <v>11</v>
      </c>
      <c r="C93" s="85" t="s">
        <v>12</v>
      </c>
      <c r="D93" s="33">
        <v>41659</v>
      </c>
      <c r="E93" s="37">
        <v>9</v>
      </c>
      <c r="F93" s="37">
        <v>2</v>
      </c>
      <c r="G93" s="37">
        <f t="shared" si="6"/>
        <v>18</v>
      </c>
      <c r="H93" s="87">
        <f t="shared" si="7"/>
        <v>389</v>
      </c>
    </row>
    <row r="94" spans="1:15">
      <c r="A94" t="s">
        <v>205</v>
      </c>
      <c r="B94" s="85" t="s">
        <v>19</v>
      </c>
      <c r="C94" s="85" t="s">
        <v>19</v>
      </c>
      <c r="D94" s="33">
        <v>41661</v>
      </c>
      <c r="E94" s="37">
        <v>1</v>
      </c>
      <c r="F94" s="37">
        <v>2</v>
      </c>
      <c r="G94" s="37">
        <f t="shared" si="6"/>
        <v>2</v>
      </c>
      <c r="H94" s="87">
        <f t="shared" si="7"/>
        <v>391</v>
      </c>
    </row>
    <row r="95" spans="1:15">
      <c r="A95" t="s">
        <v>201</v>
      </c>
      <c r="B95" s="85" t="s">
        <v>28</v>
      </c>
      <c r="C95" s="85" t="s">
        <v>202</v>
      </c>
      <c r="D95" s="33">
        <v>41663</v>
      </c>
      <c r="E95" s="37">
        <v>3</v>
      </c>
      <c r="F95" s="37">
        <v>2</v>
      </c>
      <c r="G95" s="37">
        <f t="shared" si="6"/>
        <v>6</v>
      </c>
      <c r="H95" s="87">
        <f t="shared" si="7"/>
        <v>397</v>
      </c>
    </row>
    <row r="96" spans="1:15">
      <c r="A96" t="s">
        <v>10</v>
      </c>
      <c r="B96" s="85" t="s">
        <v>11</v>
      </c>
      <c r="C96" s="85" t="s">
        <v>12</v>
      </c>
      <c r="D96" s="33">
        <v>41666</v>
      </c>
      <c r="E96" s="37">
        <v>9</v>
      </c>
      <c r="F96" s="37">
        <v>2</v>
      </c>
      <c r="G96" s="37">
        <f t="shared" si="6"/>
        <v>18</v>
      </c>
      <c r="H96" s="87">
        <f t="shared" si="7"/>
        <v>415</v>
      </c>
    </row>
    <row r="97" spans="1:12">
      <c r="A97" t="s">
        <v>206</v>
      </c>
      <c r="B97" s="85" t="s">
        <v>207</v>
      </c>
      <c r="C97" s="85" t="s">
        <v>29</v>
      </c>
      <c r="D97" s="33">
        <v>41670</v>
      </c>
      <c r="E97" s="37">
        <v>38</v>
      </c>
      <c r="F97" s="37">
        <v>2</v>
      </c>
      <c r="G97" s="37">
        <f t="shared" ref="G97:G116" si="8">E97*F97</f>
        <v>76</v>
      </c>
      <c r="H97" s="87">
        <f t="shared" ref="H97:H116" si="9">H96+G97</f>
        <v>491</v>
      </c>
      <c r="I97" t="s">
        <v>210</v>
      </c>
      <c r="J97" t="s">
        <v>209</v>
      </c>
      <c r="L97" t="s">
        <v>208</v>
      </c>
    </row>
    <row r="98" spans="1:12">
      <c r="H98" s="87"/>
    </row>
    <row r="99" spans="1:12">
      <c r="A99" t="s">
        <v>10</v>
      </c>
      <c r="B99" s="85" t="s">
        <v>11</v>
      </c>
      <c r="C99" s="85" t="s">
        <v>12</v>
      </c>
      <c r="D99" s="33">
        <v>41673</v>
      </c>
      <c r="E99" s="37">
        <v>9</v>
      </c>
      <c r="F99" s="37">
        <v>2</v>
      </c>
      <c r="G99" s="37">
        <f t="shared" si="8"/>
        <v>18</v>
      </c>
      <c r="H99" s="87">
        <f>H97+G99</f>
        <v>509</v>
      </c>
    </row>
    <row r="100" spans="1:12">
      <c r="A100" t="s">
        <v>20</v>
      </c>
      <c r="B100" s="85" t="s">
        <v>28</v>
      </c>
      <c r="C100" s="85" t="s">
        <v>211</v>
      </c>
      <c r="D100" s="33">
        <v>41675</v>
      </c>
      <c r="E100" s="37">
        <v>8</v>
      </c>
      <c r="F100" s="37">
        <v>1</v>
      </c>
      <c r="G100" s="37">
        <f t="shared" si="8"/>
        <v>8</v>
      </c>
      <c r="H100" s="87">
        <f t="shared" si="9"/>
        <v>517</v>
      </c>
      <c r="L100" t="s">
        <v>212</v>
      </c>
    </row>
    <row r="101" spans="1:12">
      <c r="A101" t="s">
        <v>215</v>
      </c>
      <c r="B101" s="85" t="s">
        <v>28</v>
      </c>
      <c r="C101" s="85" t="s">
        <v>214</v>
      </c>
      <c r="D101" s="33">
        <v>41680</v>
      </c>
      <c r="E101" s="37">
        <v>9</v>
      </c>
      <c r="F101" s="37">
        <v>1</v>
      </c>
      <c r="G101" s="37">
        <f t="shared" si="8"/>
        <v>9</v>
      </c>
      <c r="H101" s="87">
        <f t="shared" si="9"/>
        <v>526</v>
      </c>
      <c r="L101" t="s">
        <v>216</v>
      </c>
    </row>
    <row r="102" spans="1:12">
      <c r="A102" t="s">
        <v>217</v>
      </c>
      <c r="B102" s="85" t="s">
        <v>214</v>
      </c>
      <c r="C102" s="85" t="s">
        <v>115</v>
      </c>
      <c r="D102" s="33">
        <v>41680</v>
      </c>
      <c r="E102" s="37">
        <v>21</v>
      </c>
      <c r="F102" s="37">
        <v>1</v>
      </c>
      <c r="G102" s="37">
        <f t="shared" si="8"/>
        <v>21</v>
      </c>
      <c r="H102" s="87">
        <f t="shared" si="9"/>
        <v>547</v>
      </c>
      <c r="I102" t="s">
        <v>220</v>
      </c>
      <c r="J102" t="s">
        <v>219</v>
      </c>
      <c r="L102" t="s">
        <v>218</v>
      </c>
    </row>
    <row r="103" spans="1:12">
      <c r="A103" t="s">
        <v>84</v>
      </c>
      <c r="B103" s="85" t="s">
        <v>28</v>
      </c>
      <c r="C103" s="85" t="s">
        <v>85</v>
      </c>
      <c r="D103" s="33">
        <v>41681</v>
      </c>
      <c r="E103" s="37">
        <v>16</v>
      </c>
      <c r="F103" s="37">
        <v>1</v>
      </c>
      <c r="G103" s="37">
        <f t="shared" si="8"/>
        <v>16</v>
      </c>
      <c r="H103" s="87">
        <f t="shared" si="9"/>
        <v>563</v>
      </c>
      <c r="L103" t="s">
        <v>87</v>
      </c>
    </row>
    <row r="104" spans="1:12">
      <c r="A104" t="s">
        <v>201</v>
      </c>
      <c r="B104" s="85" t="s">
        <v>85</v>
      </c>
      <c r="C104" s="85" t="s">
        <v>221</v>
      </c>
      <c r="D104" s="33">
        <v>41681</v>
      </c>
      <c r="E104" s="37">
        <v>22</v>
      </c>
      <c r="F104" s="37">
        <v>1</v>
      </c>
      <c r="G104" s="37">
        <f t="shared" si="8"/>
        <v>22</v>
      </c>
      <c r="H104" s="87">
        <f t="shared" si="9"/>
        <v>585</v>
      </c>
    </row>
    <row r="105" spans="1:12">
      <c r="A105" t="s">
        <v>10</v>
      </c>
      <c r="B105" s="85" t="s">
        <v>11</v>
      </c>
      <c r="C105" s="85" t="s">
        <v>12</v>
      </c>
      <c r="D105" s="33">
        <v>41684</v>
      </c>
      <c r="E105" s="37">
        <v>9</v>
      </c>
      <c r="F105" s="37">
        <v>2</v>
      </c>
      <c r="G105" s="37">
        <f t="shared" si="8"/>
        <v>18</v>
      </c>
      <c r="H105" s="87">
        <f t="shared" si="9"/>
        <v>603</v>
      </c>
    </row>
    <row r="106" spans="1:12">
      <c r="A106" t="s">
        <v>10</v>
      </c>
      <c r="B106" s="85" t="s">
        <v>11</v>
      </c>
      <c r="C106" s="85" t="s">
        <v>12</v>
      </c>
      <c r="D106" s="33">
        <v>41689</v>
      </c>
      <c r="E106" s="37">
        <v>9</v>
      </c>
      <c r="F106" s="37">
        <v>2</v>
      </c>
      <c r="G106" s="37">
        <f t="shared" si="8"/>
        <v>18</v>
      </c>
      <c r="H106" s="87">
        <f t="shared" si="9"/>
        <v>621</v>
      </c>
    </row>
    <row r="107" spans="1:12">
      <c r="A107" t="s">
        <v>213</v>
      </c>
      <c r="B107" s="85" t="s">
        <v>19</v>
      </c>
      <c r="C107" s="85" t="s">
        <v>214</v>
      </c>
      <c r="D107" s="33">
        <v>41696</v>
      </c>
      <c r="E107" s="37">
        <v>41</v>
      </c>
      <c r="F107" s="37">
        <v>1</v>
      </c>
      <c r="G107" s="37">
        <f t="shared" si="8"/>
        <v>41</v>
      </c>
      <c r="H107" s="87">
        <f t="shared" si="9"/>
        <v>662</v>
      </c>
    </row>
    <row r="108" spans="1:12">
      <c r="A108" t="s">
        <v>10</v>
      </c>
      <c r="B108" s="85" t="s">
        <v>11</v>
      </c>
      <c r="C108" s="85" t="s">
        <v>12</v>
      </c>
      <c r="D108" s="33">
        <v>41698</v>
      </c>
      <c r="E108" s="37">
        <v>9</v>
      </c>
      <c r="F108" s="37">
        <v>2</v>
      </c>
      <c r="G108" s="37">
        <f t="shared" si="8"/>
        <v>18</v>
      </c>
      <c r="H108" s="87">
        <f t="shared" si="9"/>
        <v>680</v>
      </c>
    </row>
    <row r="109" spans="1:12">
      <c r="A109" t="s">
        <v>10</v>
      </c>
      <c r="B109" s="85" t="s">
        <v>11</v>
      </c>
      <c r="C109" s="85" t="s">
        <v>12</v>
      </c>
      <c r="D109" s="33">
        <v>41701</v>
      </c>
      <c r="E109" s="37">
        <v>9</v>
      </c>
      <c r="F109" s="37">
        <v>2</v>
      </c>
      <c r="G109" s="37">
        <f t="shared" si="8"/>
        <v>18</v>
      </c>
      <c r="H109" s="87">
        <f t="shared" si="9"/>
        <v>698</v>
      </c>
    </row>
    <row r="110" spans="1:12">
      <c r="A110" t="s">
        <v>20</v>
      </c>
      <c r="B110" s="85" t="s">
        <v>28</v>
      </c>
      <c r="C110" s="85" t="s">
        <v>211</v>
      </c>
      <c r="D110" s="33">
        <v>41702</v>
      </c>
      <c r="E110" s="37">
        <v>8</v>
      </c>
      <c r="F110" s="37">
        <v>1</v>
      </c>
      <c r="G110" s="37">
        <f t="shared" si="8"/>
        <v>8</v>
      </c>
      <c r="H110" s="87">
        <f t="shared" si="9"/>
        <v>706</v>
      </c>
    </row>
    <row r="111" spans="1:12">
      <c r="A111" t="s">
        <v>222</v>
      </c>
      <c r="B111" s="85" t="s">
        <v>211</v>
      </c>
      <c r="C111" s="85" t="s">
        <v>19</v>
      </c>
      <c r="D111" s="33">
        <v>41702</v>
      </c>
      <c r="E111" s="37">
        <v>42</v>
      </c>
      <c r="F111" s="37">
        <v>1</v>
      </c>
      <c r="G111" s="37">
        <f t="shared" si="8"/>
        <v>42</v>
      </c>
      <c r="H111" s="87">
        <f t="shared" si="9"/>
        <v>748</v>
      </c>
    </row>
    <row r="112" spans="1:12">
      <c r="A112" t="s">
        <v>215</v>
      </c>
      <c r="B112" s="85" t="s">
        <v>19</v>
      </c>
      <c r="C112" s="85" t="s">
        <v>214</v>
      </c>
      <c r="D112" s="33">
        <v>41702</v>
      </c>
      <c r="E112" s="37">
        <v>41</v>
      </c>
      <c r="F112" s="37">
        <v>1</v>
      </c>
      <c r="G112" s="37">
        <f t="shared" si="8"/>
        <v>41</v>
      </c>
      <c r="H112" s="87">
        <f t="shared" si="9"/>
        <v>789</v>
      </c>
    </row>
    <row r="113" spans="1:9">
      <c r="A113" t="s">
        <v>10</v>
      </c>
      <c r="B113" s="85" t="s">
        <v>11</v>
      </c>
      <c r="C113" s="85" t="s">
        <v>12</v>
      </c>
      <c r="D113" s="33">
        <v>41708</v>
      </c>
      <c r="E113" s="37">
        <v>9</v>
      </c>
      <c r="F113" s="37">
        <v>2</v>
      </c>
      <c r="G113" s="37">
        <f t="shared" si="8"/>
        <v>18</v>
      </c>
      <c r="H113" s="87">
        <f t="shared" si="9"/>
        <v>807</v>
      </c>
    </row>
    <row r="114" spans="1:9">
      <c r="A114" t="s">
        <v>10</v>
      </c>
      <c r="B114" s="85" t="s">
        <v>11</v>
      </c>
      <c r="C114" s="85" t="s">
        <v>12</v>
      </c>
      <c r="D114" s="33">
        <v>41715</v>
      </c>
      <c r="E114" s="37">
        <v>9</v>
      </c>
      <c r="F114" s="37">
        <v>2</v>
      </c>
      <c r="G114" s="37">
        <f t="shared" si="8"/>
        <v>18</v>
      </c>
      <c r="H114" s="87">
        <f t="shared" si="9"/>
        <v>825</v>
      </c>
    </row>
    <row r="115" spans="1:9">
      <c r="A115" t="s">
        <v>10</v>
      </c>
      <c r="B115" s="85" t="s">
        <v>11</v>
      </c>
      <c r="C115" s="85" t="s">
        <v>12</v>
      </c>
      <c r="D115" s="33">
        <v>41722</v>
      </c>
      <c r="E115" s="37">
        <v>9</v>
      </c>
      <c r="F115" s="37">
        <v>2</v>
      </c>
      <c r="G115" s="37">
        <f t="shared" si="8"/>
        <v>18</v>
      </c>
      <c r="H115" s="87">
        <f t="shared" si="9"/>
        <v>843</v>
      </c>
    </row>
    <row r="116" spans="1:9">
      <c r="A116" t="s">
        <v>10</v>
      </c>
      <c r="B116" s="85" t="s">
        <v>11</v>
      </c>
      <c r="C116" s="85" t="s">
        <v>12</v>
      </c>
      <c r="D116" s="33">
        <v>41729</v>
      </c>
      <c r="E116" s="37">
        <v>9</v>
      </c>
      <c r="F116" s="37">
        <v>2</v>
      </c>
      <c r="G116" s="37">
        <f t="shared" si="8"/>
        <v>18</v>
      </c>
      <c r="H116" s="87">
        <f t="shared" si="9"/>
        <v>861</v>
      </c>
    </row>
    <row r="120" spans="1:9" ht="13.5" thickBot="1"/>
    <row r="121" spans="1:9" ht="25.5">
      <c r="A121" s="13" t="s">
        <v>33</v>
      </c>
      <c r="B121" s="77" t="s">
        <v>226</v>
      </c>
      <c r="C121" s="77" t="s">
        <v>35</v>
      </c>
      <c r="D121" s="15" t="s">
        <v>36</v>
      </c>
      <c r="E121" s="6"/>
      <c r="F121" s="39" t="s">
        <v>49</v>
      </c>
      <c r="G121" s="42" t="s">
        <v>37</v>
      </c>
      <c r="H121" s="43" t="s">
        <v>38</v>
      </c>
      <c r="I121" s="44" t="s">
        <v>39</v>
      </c>
    </row>
    <row r="122" spans="1:9" ht="26.25" thickBot="1">
      <c r="A122" s="24" t="s">
        <v>117</v>
      </c>
      <c r="B122" s="89" t="s">
        <v>223</v>
      </c>
      <c r="C122" s="78" t="s">
        <v>224</v>
      </c>
      <c r="D122" s="27" t="s">
        <v>225</v>
      </c>
      <c r="E122" s="6"/>
      <c r="F122" s="47" t="s">
        <v>122</v>
      </c>
      <c r="G122" s="50">
        <f>H116</f>
        <v>861</v>
      </c>
      <c r="H122" s="50">
        <v>0.53600000000000003</v>
      </c>
      <c r="I122" s="48">
        <f>G122*H122</f>
        <v>461.49600000000004</v>
      </c>
    </row>
    <row r="123" spans="1:9">
      <c r="E123" s="6"/>
      <c r="F123" s="40"/>
      <c r="G123" s="40"/>
      <c r="H123" s="40"/>
      <c r="I123" s="41"/>
    </row>
    <row r="124" spans="1:9">
      <c r="E124" s="6"/>
    </row>
  </sheetData>
  <mergeCells count="4">
    <mergeCell ref="A1:I1"/>
    <mergeCell ref="D74:G74"/>
    <mergeCell ref="A83:I83"/>
    <mergeCell ref="L91:O91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1"/>
  <sheetViews>
    <sheetView workbookViewId="0">
      <pane ySplit="2" topLeftCell="A11" activePane="bottomLeft" state="frozen"/>
      <selection pane="bottomLeft" activeCell="E11" sqref="E11"/>
    </sheetView>
  </sheetViews>
  <sheetFormatPr baseColWidth="10" defaultRowHeight="12.75"/>
  <cols>
    <col min="1" max="1" width="22.125" bestFit="1" customWidth="1"/>
    <col min="2" max="2" width="11.625" customWidth="1"/>
    <col min="3" max="3" width="26.875" customWidth="1"/>
    <col min="4" max="4" width="11" style="37"/>
    <col min="10" max="10" width="22.125" customWidth="1"/>
  </cols>
  <sheetData>
    <row r="1" spans="1:15" ht="27" customHeight="1">
      <c r="A1" s="127" t="s">
        <v>227</v>
      </c>
      <c r="B1" s="127"/>
      <c r="C1" s="127"/>
      <c r="D1" s="127"/>
      <c r="E1" s="127"/>
      <c r="F1" s="127"/>
      <c r="G1" s="127"/>
      <c r="H1" s="127"/>
      <c r="I1" s="127"/>
    </row>
    <row r="2" spans="1:15" ht="27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9</v>
      </c>
    </row>
    <row r="3" spans="1:15">
      <c r="A3" t="s">
        <v>192</v>
      </c>
      <c r="B3" s="85" t="s">
        <v>28</v>
      </c>
      <c r="C3" s="85" t="s">
        <v>19</v>
      </c>
      <c r="D3" s="90">
        <v>41641</v>
      </c>
      <c r="E3" s="37">
        <v>38</v>
      </c>
      <c r="F3" s="37">
        <v>2</v>
      </c>
      <c r="G3" s="37">
        <f>E3*F3</f>
        <v>76</v>
      </c>
      <c r="H3" s="87">
        <f>G3</f>
        <v>76</v>
      </c>
    </row>
    <row r="4" spans="1:15">
      <c r="A4" t="s">
        <v>10</v>
      </c>
      <c r="B4" s="85" t="s">
        <v>11</v>
      </c>
      <c r="C4" s="85" t="s">
        <v>12</v>
      </c>
      <c r="D4" s="90">
        <v>41645</v>
      </c>
      <c r="E4" s="37">
        <v>9</v>
      </c>
      <c r="F4" s="37">
        <v>2</v>
      </c>
      <c r="G4" s="37">
        <f t="shared" ref="G4:G34" si="0">E4*F4</f>
        <v>18</v>
      </c>
      <c r="H4" s="87">
        <f>H3+G4</f>
        <v>94</v>
      </c>
    </row>
    <row r="5" spans="1:15">
      <c r="A5" t="s">
        <v>30</v>
      </c>
      <c r="B5" s="85" t="s">
        <v>19</v>
      </c>
      <c r="C5" s="85" t="s">
        <v>19</v>
      </c>
      <c r="D5" s="90">
        <v>41646</v>
      </c>
      <c r="E5" s="37">
        <v>3.5</v>
      </c>
      <c r="F5" s="37">
        <v>2</v>
      </c>
      <c r="G5" s="37">
        <f t="shared" si="0"/>
        <v>7</v>
      </c>
      <c r="H5" s="87">
        <f t="shared" ref="H5:H34" si="1">H4+G5</f>
        <v>101</v>
      </c>
      <c r="J5" t="s">
        <v>199</v>
      </c>
      <c r="L5" t="s">
        <v>77</v>
      </c>
    </row>
    <row r="6" spans="1:15">
      <c r="A6" t="s">
        <v>193</v>
      </c>
      <c r="B6" s="85" t="s">
        <v>28</v>
      </c>
      <c r="C6" s="85" t="s">
        <v>19</v>
      </c>
      <c r="D6" s="90">
        <v>41647</v>
      </c>
      <c r="E6" s="37">
        <v>38</v>
      </c>
      <c r="F6" s="37">
        <v>2</v>
      </c>
      <c r="G6" s="37">
        <f t="shared" si="0"/>
        <v>76</v>
      </c>
      <c r="H6" s="87">
        <f t="shared" si="1"/>
        <v>177</v>
      </c>
    </row>
    <row r="7" spans="1:15">
      <c r="A7" t="s">
        <v>106</v>
      </c>
      <c r="B7" s="85" t="s">
        <v>194</v>
      </c>
      <c r="C7" s="85" t="s">
        <v>195</v>
      </c>
      <c r="D7" s="90">
        <v>41648</v>
      </c>
      <c r="E7" s="37">
        <v>45</v>
      </c>
      <c r="F7" s="37">
        <v>2</v>
      </c>
      <c r="G7" s="37">
        <f t="shared" si="0"/>
        <v>90</v>
      </c>
      <c r="H7" s="87">
        <f t="shared" si="1"/>
        <v>267</v>
      </c>
      <c r="I7" t="s">
        <v>196</v>
      </c>
      <c r="J7" t="s">
        <v>197</v>
      </c>
      <c r="L7" t="s">
        <v>109</v>
      </c>
    </row>
    <row r="8" spans="1:15">
      <c r="A8" t="s">
        <v>10</v>
      </c>
      <c r="B8" s="85" t="s">
        <v>11</v>
      </c>
      <c r="C8" s="85" t="s">
        <v>12</v>
      </c>
      <c r="D8" s="90">
        <v>41654</v>
      </c>
      <c r="E8" s="37">
        <v>9</v>
      </c>
      <c r="F8" s="37">
        <v>2</v>
      </c>
      <c r="G8" s="37">
        <f t="shared" si="0"/>
        <v>18</v>
      </c>
      <c r="H8" s="87">
        <f t="shared" si="1"/>
        <v>285</v>
      </c>
    </row>
    <row r="9" spans="1:15">
      <c r="A9" t="s">
        <v>98</v>
      </c>
      <c r="B9" s="85" t="s">
        <v>19</v>
      </c>
      <c r="C9" s="85" t="s">
        <v>99</v>
      </c>
      <c r="D9" s="90">
        <v>41655</v>
      </c>
      <c r="E9" s="37">
        <v>25</v>
      </c>
      <c r="F9" s="37">
        <v>2</v>
      </c>
      <c r="G9" s="37">
        <f t="shared" si="0"/>
        <v>50</v>
      </c>
      <c r="H9" s="87">
        <f>H8+G9</f>
        <v>335</v>
      </c>
      <c r="J9" t="s">
        <v>198</v>
      </c>
      <c r="L9" s="130" t="s">
        <v>200</v>
      </c>
      <c r="M9" s="130"/>
      <c r="N9" s="130"/>
      <c r="O9" s="130"/>
    </row>
    <row r="10" spans="1:15">
      <c r="A10" t="s">
        <v>201</v>
      </c>
      <c r="B10" s="85" t="s">
        <v>19</v>
      </c>
      <c r="C10" s="85" t="s">
        <v>202</v>
      </c>
      <c r="D10" s="90">
        <v>41656</v>
      </c>
      <c r="E10" s="37">
        <v>36</v>
      </c>
      <c r="F10" s="37">
        <v>1</v>
      </c>
      <c r="G10" s="37">
        <f t="shared" si="0"/>
        <v>36</v>
      </c>
      <c r="H10" s="87">
        <f t="shared" si="1"/>
        <v>371</v>
      </c>
      <c r="I10" t="s">
        <v>204</v>
      </c>
      <c r="J10" t="s">
        <v>203</v>
      </c>
    </row>
    <row r="11" spans="1:15">
      <c r="A11" t="s">
        <v>10</v>
      </c>
      <c r="B11" s="85" t="s">
        <v>11</v>
      </c>
      <c r="C11" s="85" t="s">
        <v>12</v>
      </c>
      <c r="D11" s="90">
        <v>41659</v>
      </c>
      <c r="E11" s="37">
        <v>9</v>
      </c>
      <c r="F11" s="37">
        <v>2</v>
      </c>
      <c r="G11" s="37">
        <f t="shared" si="0"/>
        <v>18</v>
      </c>
      <c r="H11" s="87">
        <f t="shared" si="1"/>
        <v>389</v>
      </c>
    </row>
    <row r="12" spans="1:15">
      <c r="A12" t="s">
        <v>205</v>
      </c>
      <c r="B12" s="85" t="s">
        <v>19</v>
      </c>
      <c r="C12" s="85" t="s">
        <v>19</v>
      </c>
      <c r="D12" s="90">
        <v>41661</v>
      </c>
      <c r="E12" s="37">
        <v>1</v>
      </c>
      <c r="F12" s="37">
        <v>2</v>
      </c>
      <c r="G12" s="37">
        <f t="shared" si="0"/>
        <v>2</v>
      </c>
      <c r="H12" s="87">
        <f t="shared" si="1"/>
        <v>391</v>
      </c>
    </row>
    <row r="13" spans="1:15">
      <c r="A13" t="s">
        <v>201</v>
      </c>
      <c r="B13" s="85" t="s">
        <v>28</v>
      </c>
      <c r="C13" s="85" t="s">
        <v>202</v>
      </c>
      <c r="D13" s="90">
        <v>41663</v>
      </c>
      <c r="E13" s="37">
        <v>3</v>
      </c>
      <c r="F13" s="37">
        <v>2</v>
      </c>
      <c r="G13" s="37">
        <f t="shared" si="0"/>
        <v>6</v>
      </c>
      <c r="H13" s="87">
        <f t="shared" si="1"/>
        <v>397</v>
      </c>
    </row>
    <row r="14" spans="1:15">
      <c r="A14" t="s">
        <v>10</v>
      </c>
      <c r="B14" s="85" t="s">
        <v>11</v>
      </c>
      <c r="C14" s="85" t="s">
        <v>12</v>
      </c>
      <c r="D14" s="90">
        <v>41666</v>
      </c>
      <c r="E14" s="37">
        <v>9</v>
      </c>
      <c r="F14" s="37">
        <v>2</v>
      </c>
      <c r="G14" s="37">
        <f t="shared" si="0"/>
        <v>18</v>
      </c>
      <c r="H14" s="87">
        <f t="shared" si="1"/>
        <v>415</v>
      </c>
    </row>
    <row r="15" spans="1:15">
      <c r="A15" t="s">
        <v>206</v>
      </c>
      <c r="B15" s="85" t="s">
        <v>207</v>
      </c>
      <c r="C15" s="85" t="s">
        <v>29</v>
      </c>
      <c r="D15" s="90">
        <v>41670</v>
      </c>
      <c r="E15" s="37">
        <v>38</v>
      </c>
      <c r="F15" s="37">
        <v>2</v>
      </c>
      <c r="G15" s="37">
        <f t="shared" si="0"/>
        <v>76</v>
      </c>
      <c r="H15" s="87">
        <f t="shared" si="1"/>
        <v>491</v>
      </c>
      <c r="I15" t="s">
        <v>210</v>
      </c>
      <c r="J15" t="s">
        <v>209</v>
      </c>
      <c r="L15" t="s">
        <v>208</v>
      </c>
    </row>
    <row r="16" spans="1:15">
      <c r="B16" s="85"/>
      <c r="C16" s="85"/>
      <c r="E16" s="37"/>
      <c r="F16" s="37"/>
      <c r="G16" s="37"/>
      <c r="H16" s="87"/>
    </row>
    <row r="17" spans="1:12">
      <c r="A17" t="s">
        <v>10</v>
      </c>
      <c r="B17" s="85" t="s">
        <v>11</v>
      </c>
      <c r="C17" s="85" t="s">
        <v>12</v>
      </c>
      <c r="D17" s="90">
        <v>41673</v>
      </c>
      <c r="E17" s="37">
        <v>9</v>
      </c>
      <c r="F17" s="37">
        <v>2</v>
      </c>
      <c r="G17" s="37">
        <f t="shared" si="0"/>
        <v>18</v>
      </c>
      <c r="H17" s="87">
        <f>H15+G17</f>
        <v>509</v>
      </c>
    </row>
    <row r="18" spans="1:12">
      <c r="A18" t="s">
        <v>20</v>
      </c>
      <c r="B18" s="85" t="s">
        <v>28</v>
      </c>
      <c r="C18" s="85" t="s">
        <v>211</v>
      </c>
      <c r="D18" s="90">
        <v>41675</v>
      </c>
      <c r="E18" s="37">
        <v>8</v>
      </c>
      <c r="F18" s="37">
        <v>1</v>
      </c>
      <c r="G18" s="37">
        <f t="shared" si="0"/>
        <v>8</v>
      </c>
      <c r="H18" s="87">
        <f t="shared" si="1"/>
        <v>517</v>
      </c>
      <c r="L18" t="s">
        <v>212</v>
      </c>
    </row>
    <row r="19" spans="1:12">
      <c r="A19" t="s">
        <v>215</v>
      </c>
      <c r="B19" s="85" t="s">
        <v>28</v>
      </c>
      <c r="C19" s="85" t="s">
        <v>214</v>
      </c>
      <c r="D19" s="90">
        <v>41680</v>
      </c>
      <c r="E19" s="37">
        <v>9</v>
      </c>
      <c r="F19" s="37">
        <v>1</v>
      </c>
      <c r="G19" s="37">
        <f t="shared" si="0"/>
        <v>9</v>
      </c>
      <c r="H19" s="87">
        <f t="shared" si="1"/>
        <v>526</v>
      </c>
      <c r="L19" t="s">
        <v>216</v>
      </c>
    </row>
    <row r="20" spans="1:12">
      <c r="A20" t="s">
        <v>217</v>
      </c>
      <c r="B20" s="85" t="s">
        <v>214</v>
      </c>
      <c r="C20" s="85" t="s">
        <v>115</v>
      </c>
      <c r="D20" s="90">
        <v>41680</v>
      </c>
      <c r="E20" s="37">
        <v>21</v>
      </c>
      <c r="F20" s="37">
        <v>1</v>
      </c>
      <c r="G20" s="37">
        <f t="shared" si="0"/>
        <v>21</v>
      </c>
      <c r="H20" s="87">
        <f t="shared" si="1"/>
        <v>547</v>
      </c>
      <c r="I20" t="s">
        <v>220</v>
      </c>
      <c r="J20" t="s">
        <v>219</v>
      </c>
      <c r="L20" t="s">
        <v>218</v>
      </c>
    </row>
    <row r="21" spans="1:12">
      <c r="A21" t="s">
        <v>84</v>
      </c>
      <c r="B21" s="85" t="s">
        <v>28</v>
      </c>
      <c r="C21" s="85" t="s">
        <v>85</v>
      </c>
      <c r="D21" s="90">
        <v>41681</v>
      </c>
      <c r="E21" s="37">
        <v>16</v>
      </c>
      <c r="F21" s="37">
        <v>1</v>
      </c>
      <c r="G21" s="37">
        <f t="shared" si="0"/>
        <v>16</v>
      </c>
      <c r="H21" s="87">
        <f t="shared" si="1"/>
        <v>563</v>
      </c>
      <c r="L21" t="s">
        <v>87</v>
      </c>
    </row>
    <row r="22" spans="1:12">
      <c r="A22" t="s">
        <v>201</v>
      </c>
      <c r="B22" s="85" t="s">
        <v>85</v>
      </c>
      <c r="C22" s="85" t="s">
        <v>221</v>
      </c>
      <c r="D22" s="90">
        <v>41681</v>
      </c>
      <c r="E22" s="37">
        <v>22</v>
      </c>
      <c r="F22" s="37">
        <v>1</v>
      </c>
      <c r="G22" s="37">
        <f t="shared" si="0"/>
        <v>22</v>
      </c>
      <c r="H22" s="87">
        <f t="shared" si="1"/>
        <v>585</v>
      </c>
    </row>
    <row r="23" spans="1:12">
      <c r="A23" t="s">
        <v>10</v>
      </c>
      <c r="B23" s="85" t="s">
        <v>11</v>
      </c>
      <c r="C23" s="85" t="s">
        <v>12</v>
      </c>
      <c r="D23" s="90">
        <v>41684</v>
      </c>
      <c r="E23" s="37">
        <v>9</v>
      </c>
      <c r="F23" s="37">
        <v>2</v>
      </c>
      <c r="G23" s="37">
        <f t="shared" si="0"/>
        <v>18</v>
      </c>
      <c r="H23" s="87">
        <f t="shared" si="1"/>
        <v>603</v>
      </c>
    </row>
    <row r="24" spans="1:12">
      <c r="A24" t="s">
        <v>10</v>
      </c>
      <c r="B24" s="85" t="s">
        <v>11</v>
      </c>
      <c r="C24" s="85" t="s">
        <v>12</v>
      </c>
      <c r="D24" s="90">
        <v>41689</v>
      </c>
      <c r="E24" s="37">
        <v>9</v>
      </c>
      <c r="F24" s="37">
        <v>2</v>
      </c>
      <c r="G24" s="37">
        <f t="shared" si="0"/>
        <v>18</v>
      </c>
      <c r="H24" s="87">
        <f t="shared" si="1"/>
        <v>621</v>
      </c>
    </row>
    <row r="25" spans="1:12">
      <c r="A25" t="s">
        <v>213</v>
      </c>
      <c r="B25" s="85" t="s">
        <v>19</v>
      </c>
      <c r="C25" s="85" t="s">
        <v>214</v>
      </c>
      <c r="D25" s="90">
        <v>41696</v>
      </c>
      <c r="E25" s="37">
        <v>41</v>
      </c>
      <c r="F25" s="37">
        <v>1</v>
      </c>
      <c r="G25" s="37">
        <f t="shared" si="0"/>
        <v>41</v>
      </c>
      <c r="H25" s="87">
        <f t="shared" si="1"/>
        <v>662</v>
      </c>
    </row>
    <row r="26" spans="1:12">
      <c r="A26" t="s">
        <v>10</v>
      </c>
      <c r="B26" s="85" t="s">
        <v>11</v>
      </c>
      <c r="C26" s="85" t="s">
        <v>12</v>
      </c>
      <c r="D26" s="90">
        <v>41698</v>
      </c>
      <c r="E26" s="37">
        <v>9</v>
      </c>
      <c r="F26" s="37">
        <v>2</v>
      </c>
      <c r="G26" s="37">
        <f t="shared" si="0"/>
        <v>18</v>
      </c>
      <c r="H26" s="87">
        <f t="shared" si="1"/>
        <v>680</v>
      </c>
    </row>
    <row r="27" spans="1:12">
      <c r="A27" t="s">
        <v>10</v>
      </c>
      <c r="B27" s="85" t="s">
        <v>11</v>
      </c>
      <c r="C27" s="85" t="s">
        <v>12</v>
      </c>
      <c r="D27" s="90">
        <v>41701</v>
      </c>
      <c r="E27" s="37">
        <v>9</v>
      </c>
      <c r="F27" s="37">
        <v>2</v>
      </c>
      <c r="G27" s="37">
        <f t="shared" si="0"/>
        <v>18</v>
      </c>
      <c r="H27" s="87">
        <f t="shared" si="1"/>
        <v>698</v>
      </c>
    </row>
    <row r="28" spans="1:12">
      <c r="A28" t="s">
        <v>20</v>
      </c>
      <c r="B28" s="85" t="s">
        <v>28</v>
      </c>
      <c r="C28" s="85" t="s">
        <v>211</v>
      </c>
      <c r="D28" s="90">
        <v>41702</v>
      </c>
      <c r="E28" s="37">
        <v>8</v>
      </c>
      <c r="F28" s="37">
        <v>1</v>
      </c>
      <c r="G28" s="37">
        <f t="shared" si="0"/>
        <v>8</v>
      </c>
      <c r="H28" s="87">
        <f t="shared" si="1"/>
        <v>706</v>
      </c>
    </row>
    <row r="29" spans="1:12">
      <c r="A29" t="s">
        <v>222</v>
      </c>
      <c r="B29" s="85" t="s">
        <v>211</v>
      </c>
      <c r="C29" s="85" t="s">
        <v>19</v>
      </c>
      <c r="D29" s="90">
        <v>41702</v>
      </c>
      <c r="E29" s="37">
        <v>42</v>
      </c>
      <c r="F29" s="37">
        <v>1</v>
      </c>
      <c r="G29" s="37">
        <f t="shared" si="0"/>
        <v>42</v>
      </c>
      <c r="H29" s="87">
        <f t="shared" si="1"/>
        <v>748</v>
      </c>
    </row>
    <row r="30" spans="1:12">
      <c r="A30" t="s">
        <v>215</v>
      </c>
      <c r="B30" s="85" t="s">
        <v>19</v>
      </c>
      <c r="C30" s="85" t="s">
        <v>214</v>
      </c>
      <c r="D30" s="90">
        <v>41702</v>
      </c>
      <c r="E30" s="37">
        <v>41</v>
      </c>
      <c r="F30" s="37">
        <v>1</v>
      </c>
      <c r="G30" s="37">
        <f t="shared" si="0"/>
        <v>41</v>
      </c>
      <c r="H30" s="87">
        <f t="shared" si="1"/>
        <v>789</v>
      </c>
    </row>
    <row r="31" spans="1:12">
      <c r="A31" t="s">
        <v>10</v>
      </c>
      <c r="B31" s="85" t="s">
        <v>11</v>
      </c>
      <c r="C31" s="85" t="s">
        <v>12</v>
      </c>
      <c r="D31" s="90">
        <v>41708</v>
      </c>
      <c r="E31" s="37">
        <v>9</v>
      </c>
      <c r="F31" s="37">
        <v>2</v>
      </c>
      <c r="G31" s="37">
        <f t="shared" si="0"/>
        <v>18</v>
      </c>
      <c r="H31" s="87">
        <f t="shared" si="1"/>
        <v>807</v>
      </c>
    </row>
    <row r="32" spans="1:12">
      <c r="A32" t="s">
        <v>10</v>
      </c>
      <c r="B32" s="85" t="s">
        <v>11</v>
      </c>
      <c r="C32" s="85" t="s">
        <v>12</v>
      </c>
      <c r="D32" s="90">
        <v>41715</v>
      </c>
      <c r="E32" s="37">
        <v>9</v>
      </c>
      <c r="F32" s="37">
        <v>2</v>
      </c>
      <c r="G32" s="37">
        <f t="shared" si="0"/>
        <v>18</v>
      </c>
      <c r="H32" s="87">
        <f t="shared" si="1"/>
        <v>825</v>
      </c>
    </row>
    <row r="33" spans="1:10">
      <c r="A33" t="s">
        <v>10</v>
      </c>
      <c r="B33" s="85" t="s">
        <v>11</v>
      </c>
      <c r="C33" s="85" t="s">
        <v>12</v>
      </c>
      <c r="D33" s="90">
        <v>41722</v>
      </c>
      <c r="E33" s="37">
        <v>9</v>
      </c>
      <c r="F33" s="37">
        <v>2</v>
      </c>
      <c r="G33" s="37">
        <f t="shared" si="0"/>
        <v>18</v>
      </c>
      <c r="H33" s="87">
        <f t="shared" si="1"/>
        <v>843</v>
      </c>
    </row>
    <row r="34" spans="1:10">
      <c r="A34" t="s">
        <v>10</v>
      </c>
      <c r="B34" s="85" t="s">
        <v>11</v>
      </c>
      <c r="C34" s="85" t="s">
        <v>12</v>
      </c>
      <c r="D34" s="90">
        <v>41729</v>
      </c>
      <c r="E34" s="37">
        <v>9</v>
      </c>
      <c r="F34" s="37">
        <v>2</v>
      </c>
      <c r="G34" s="37">
        <f t="shared" si="0"/>
        <v>18</v>
      </c>
      <c r="H34" s="87">
        <f t="shared" si="1"/>
        <v>861</v>
      </c>
    </row>
    <row r="35" spans="1:10">
      <c r="B35" s="85"/>
      <c r="C35" s="85"/>
      <c r="E35" s="37"/>
      <c r="F35" s="37"/>
      <c r="G35" s="37"/>
      <c r="H35" s="88"/>
    </row>
    <row r="36" spans="1:10">
      <c r="B36" s="85"/>
      <c r="C36" s="85"/>
      <c r="E36" s="37"/>
      <c r="F36" s="37"/>
      <c r="G36" s="37"/>
      <c r="H36" s="88"/>
    </row>
    <row r="37" spans="1:10">
      <c r="B37" s="85"/>
      <c r="C37" s="85"/>
      <c r="E37" s="37"/>
      <c r="F37" s="37"/>
      <c r="G37" s="37"/>
      <c r="H37" s="88"/>
    </row>
    <row r="38" spans="1:10" ht="13.5" thickBot="1">
      <c r="B38" s="85"/>
      <c r="C38" s="85"/>
      <c r="E38" s="37"/>
      <c r="F38" s="37"/>
      <c r="G38" s="37"/>
      <c r="H38" s="88"/>
    </row>
    <row r="39" spans="1:10" ht="25.5">
      <c r="A39" s="13" t="s">
        <v>33</v>
      </c>
      <c r="B39" s="77" t="s">
        <v>226</v>
      </c>
      <c r="C39" s="77" t="s">
        <v>35</v>
      </c>
      <c r="D39" s="15" t="s">
        <v>36</v>
      </c>
      <c r="E39" s="6"/>
      <c r="F39" s="39" t="s">
        <v>49</v>
      </c>
      <c r="G39" s="42" t="s">
        <v>37</v>
      </c>
      <c r="H39" s="43" t="s">
        <v>38</v>
      </c>
      <c r="I39" s="44" t="s">
        <v>39</v>
      </c>
    </row>
    <row r="40" spans="1:10" ht="13.5" thickBot="1">
      <c r="A40" s="24" t="s">
        <v>117</v>
      </c>
      <c r="B40" s="89" t="s">
        <v>223</v>
      </c>
      <c r="C40" s="78" t="s">
        <v>224</v>
      </c>
      <c r="D40" s="27" t="s">
        <v>225</v>
      </c>
      <c r="E40" s="6"/>
      <c r="F40" s="47" t="s">
        <v>122</v>
      </c>
      <c r="G40" s="50">
        <f>H34</f>
        <v>861</v>
      </c>
      <c r="H40" s="50">
        <v>0.53600000000000003</v>
      </c>
      <c r="I40" s="48">
        <f>G40*H40</f>
        <v>461.49600000000004</v>
      </c>
    </row>
    <row r="41" spans="1:10">
      <c r="B41" s="85"/>
      <c r="C41" s="85"/>
      <c r="E41" s="6"/>
      <c r="F41" s="40"/>
      <c r="G41" s="40"/>
      <c r="H41" s="40"/>
      <c r="I41" s="41"/>
    </row>
    <row r="42" spans="1:10">
      <c r="B42" s="85"/>
      <c r="C42" s="85"/>
      <c r="E42" s="6"/>
      <c r="F42" s="37"/>
      <c r="G42" s="37"/>
      <c r="H42" s="88"/>
    </row>
    <row r="43" spans="1:10">
      <c r="A43" t="s">
        <v>228</v>
      </c>
      <c r="B43" s="85" t="s">
        <v>19</v>
      </c>
      <c r="C43" s="85" t="s">
        <v>112</v>
      </c>
      <c r="D43" s="33">
        <v>41733</v>
      </c>
      <c r="E43" s="37">
        <f>34+42</f>
        <v>76</v>
      </c>
      <c r="F43" s="38">
        <v>1</v>
      </c>
      <c r="G43" s="37">
        <f t="shared" ref="G43:G44" si="2">E43*F43</f>
        <v>76</v>
      </c>
      <c r="H43" s="87">
        <f>G43</f>
        <v>76</v>
      </c>
      <c r="J43" t="s">
        <v>113</v>
      </c>
    </row>
    <row r="44" spans="1:10">
      <c r="A44" t="s">
        <v>10</v>
      </c>
      <c r="B44" s="85" t="s">
        <v>11</v>
      </c>
      <c r="C44" s="85" t="s">
        <v>12</v>
      </c>
      <c r="D44" s="90">
        <v>41736</v>
      </c>
      <c r="E44" s="37">
        <v>9</v>
      </c>
      <c r="F44" s="37">
        <v>2</v>
      </c>
      <c r="G44" s="37">
        <f t="shared" si="2"/>
        <v>18</v>
      </c>
      <c r="H44" s="87">
        <f t="shared" ref="H44" si="3">H43+G44</f>
        <v>94</v>
      </c>
    </row>
    <row r="45" spans="1:10">
      <c r="A45" t="s">
        <v>10</v>
      </c>
      <c r="B45" s="85" t="s">
        <v>11</v>
      </c>
      <c r="C45" s="85" t="s">
        <v>12</v>
      </c>
      <c r="D45" s="90">
        <v>41743</v>
      </c>
      <c r="E45" s="37">
        <v>9</v>
      </c>
      <c r="F45" s="37">
        <v>2</v>
      </c>
      <c r="G45" s="37">
        <f t="shared" ref="G45:G47" si="4">E45*F45</f>
        <v>18</v>
      </c>
      <c r="H45" s="87">
        <f t="shared" ref="H45:H47" si="5">H44+G45</f>
        <v>112</v>
      </c>
    </row>
    <row r="46" spans="1:10">
      <c r="A46" t="s">
        <v>20</v>
      </c>
      <c r="B46" s="85" t="s">
        <v>28</v>
      </c>
      <c r="C46" s="85" t="s">
        <v>211</v>
      </c>
      <c r="D46" s="90">
        <v>41745</v>
      </c>
      <c r="E46">
        <v>8</v>
      </c>
      <c r="F46" s="37">
        <v>1</v>
      </c>
      <c r="G46" s="37">
        <f t="shared" si="4"/>
        <v>8</v>
      </c>
      <c r="H46" s="87">
        <f t="shared" si="5"/>
        <v>120</v>
      </c>
    </row>
    <row r="47" spans="1:10">
      <c r="A47" t="s">
        <v>101</v>
      </c>
      <c r="B47" s="85" t="s">
        <v>19</v>
      </c>
      <c r="C47" s="85" t="s">
        <v>229</v>
      </c>
      <c r="D47" s="90">
        <v>41747</v>
      </c>
      <c r="E47" s="37">
        <v>32</v>
      </c>
      <c r="F47" s="37">
        <v>2</v>
      </c>
      <c r="G47" s="37">
        <f t="shared" si="4"/>
        <v>64</v>
      </c>
      <c r="H47" s="87">
        <f t="shared" si="5"/>
        <v>184</v>
      </c>
    </row>
    <row r="48" spans="1:10">
      <c r="A48" t="s">
        <v>10</v>
      </c>
      <c r="B48" s="85" t="s">
        <v>11</v>
      </c>
      <c r="C48" s="85" t="s">
        <v>12</v>
      </c>
      <c r="D48" s="90">
        <v>41743</v>
      </c>
      <c r="E48" s="37">
        <v>9</v>
      </c>
      <c r="F48" s="37">
        <v>2</v>
      </c>
      <c r="G48" s="37">
        <f t="shared" ref="G48:G61" si="6">E48*F48</f>
        <v>18</v>
      </c>
      <c r="H48" s="87">
        <f t="shared" ref="H48:H61" si="7">H47+G48</f>
        <v>202</v>
      </c>
    </row>
    <row r="49" spans="7:8">
      <c r="G49" s="37">
        <f t="shared" si="6"/>
        <v>0</v>
      </c>
      <c r="H49" s="87">
        <f t="shared" si="7"/>
        <v>202</v>
      </c>
    </row>
    <row r="50" spans="7:8">
      <c r="G50" s="37">
        <f t="shared" si="6"/>
        <v>0</v>
      </c>
      <c r="H50" s="87">
        <f t="shared" si="7"/>
        <v>202</v>
      </c>
    </row>
    <row r="51" spans="7:8">
      <c r="G51" s="37">
        <f t="shared" si="6"/>
        <v>0</v>
      </c>
      <c r="H51" s="87">
        <f t="shared" si="7"/>
        <v>202</v>
      </c>
    </row>
    <row r="52" spans="7:8">
      <c r="G52" s="37">
        <f t="shared" si="6"/>
        <v>0</v>
      </c>
      <c r="H52" s="87">
        <f t="shared" si="7"/>
        <v>202</v>
      </c>
    </row>
    <row r="53" spans="7:8">
      <c r="G53" s="37">
        <f t="shared" si="6"/>
        <v>0</v>
      </c>
      <c r="H53" s="87">
        <f t="shared" si="7"/>
        <v>202</v>
      </c>
    </row>
    <row r="54" spans="7:8">
      <c r="G54" s="37">
        <f t="shared" si="6"/>
        <v>0</v>
      </c>
      <c r="H54" s="87">
        <f t="shared" si="7"/>
        <v>202</v>
      </c>
    </row>
    <row r="55" spans="7:8">
      <c r="G55" s="37">
        <f t="shared" si="6"/>
        <v>0</v>
      </c>
      <c r="H55" s="87">
        <f t="shared" si="7"/>
        <v>202</v>
      </c>
    </row>
    <row r="56" spans="7:8">
      <c r="G56" s="37">
        <f t="shared" si="6"/>
        <v>0</v>
      </c>
      <c r="H56" s="87">
        <f t="shared" si="7"/>
        <v>202</v>
      </c>
    </row>
    <row r="57" spans="7:8">
      <c r="G57" s="37">
        <f t="shared" si="6"/>
        <v>0</v>
      </c>
      <c r="H57" s="87">
        <f t="shared" si="7"/>
        <v>202</v>
      </c>
    </row>
    <row r="58" spans="7:8">
      <c r="G58" s="37">
        <f t="shared" si="6"/>
        <v>0</v>
      </c>
      <c r="H58" s="87">
        <f t="shared" si="7"/>
        <v>202</v>
      </c>
    </row>
    <row r="59" spans="7:8">
      <c r="G59" s="37">
        <f t="shared" si="6"/>
        <v>0</v>
      </c>
      <c r="H59" s="87">
        <f t="shared" si="7"/>
        <v>202</v>
      </c>
    </row>
    <row r="60" spans="7:8">
      <c r="G60" s="37">
        <f t="shared" si="6"/>
        <v>0</v>
      </c>
      <c r="H60" s="87">
        <f t="shared" si="7"/>
        <v>202</v>
      </c>
    </row>
    <row r="61" spans="7:8">
      <c r="G61" s="37">
        <f t="shared" si="6"/>
        <v>0</v>
      </c>
      <c r="H61" s="87">
        <f t="shared" si="7"/>
        <v>202</v>
      </c>
    </row>
  </sheetData>
  <mergeCells count="2">
    <mergeCell ref="A1:I1"/>
    <mergeCell ref="L9:O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54"/>
  <sheetViews>
    <sheetView topLeftCell="T1" workbookViewId="0">
      <pane ySplit="2" topLeftCell="A3" activePane="bottomLeft" state="frozen"/>
      <selection activeCell="B1" sqref="B1"/>
      <selection pane="bottomLeft" activeCell="AQ26" sqref="AQ26"/>
    </sheetView>
  </sheetViews>
  <sheetFormatPr baseColWidth="10" defaultRowHeight="12.75"/>
  <cols>
    <col min="1" max="1" width="5.25" style="55" customWidth="1"/>
    <col min="2" max="2" width="11.5" style="37" customWidth="1"/>
    <col min="3" max="3" width="17.375" customWidth="1"/>
    <col min="5" max="5" width="2.875" customWidth="1"/>
    <col min="6" max="6" width="5.25" style="55" customWidth="1"/>
    <col min="7" max="7" width="3.625" style="37" customWidth="1"/>
    <col min="10" max="10" width="2.875" customWidth="1"/>
    <col min="11" max="11" width="10.125" style="55" customWidth="1"/>
    <col min="12" max="12" width="3.625" style="37" customWidth="1"/>
    <col min="15" max="15" width="2.875" customWidth="1"/>
    <col min="16" max="16" width="5.25" style="55" customWidth="1"/>
    <col min="17" max="17" width="3.625" style="57" customWidth="1"/>
    <col min="20" max="20" width="2.875" customWidth="1"/>
    <col min="21" max="21" width="5.25" style="59" customWidth="1"/>
    <col min="22" max="22" width="3.625" style="57" customWidth="1"/>
    <col min="25" max="25" width="2.875" customWidth="1"/>
    <col min="26" max="26" width="5.125" customWidth="1"/>
    <col min="27" max="27" width="3.625" customWidth="1"/>
    <col min="28" max="28" width="11" style="65"/>
    <col min="29" max="29" width="11" style="68"/>
    <col min="30" max="30" width="2.875" customWidth="1"/>
    <col min="31" max="31" width="5.25" style="55" customWidth="1"/>
    <col min="32" max="32" width="3.625" style="57" customWidth="1"/>
    <col min="35" max="35" width="2.875" customWidth="1"/>
    <col min="36" max="36" width="4.75" customWidth="1"/>
    <col min="37" max="37" width="3.5" style="37" customWidth="1"/>
    <col min="40" max="40" width="2.875" customWidth="1"/>
    <col min="41" max="41" width="5.625" customWidth="1"/>
    <col min="42" max="42" width="5.625" style="63" customWidth="1"/>
    <col min="43" max="44" width="11" style="65"/>
    <col min="45" max="45" width="2.875" customWidth="1"/>
    <col min="46" max="46" width="5.25" style="55" customWidth="1"/>
    <col min="47" max="47" width="3.625" style="37" customWidth="1"/>
    <col min="50" max="50" width="3.625" customWidth="1"/>
    <col min="51" max="51" width="5.25" style="55" customWidth="1"/>
    <col min="52" max="52" width="3.625" style="37" customWidth="1"/>
    <col min="55" max="55" width="3.625" customWidth="1"/>
    <col min="56" max="56" width="5.625" customWidth="1"/>
    <col min="57" max="57" width="5.625" style="63" customWidth="1"/>
    <col min="58" max="59" width="11" style="65"/>
  </cols>
  <sheetData>
    <row r="1" spans="1:60">
      <c r="B1" s="73" t="s">
        <v>191</v>
      </c>
    </row>
    <row r="2" spans="1:60" s="54" customFormat="1">
      <c r="A2" s="55"/>
      <c r="B2" s="143" t="s">
        <v>133</v>
      </c>
      <c r="C2" s="143"/>
      <c r="D2" s="143"/>
      <c r="F2" s="143" t="s">
        <v>134</v>
      </c>
      <c r="G2" s="143"/>
      <c r="H2" s="143"/>
      <c r="I2" s="143"/>
      <c r="K2" s="143" t="s">
        <v>135</v>
      </c>
      <c r="L2" s="143"/>
      <c r="M2" s="143"/>
      <c r="N2" s="143"/>
      <c r="P2" s="143" t="s">
        <v>136</v>
      </c>
      <c r="Q2" s="143"/>
      <c r="R2" s="143"/>
      <c r="S2" s="143"/>
      <c r="U2" s="144" t="s">
        <v>137</v>
      </c>
      <c r="V2" s="144"/>
      <c r="W2" s="144"/>
      <c r="X2" s="144"/>
      <c r="Z2" s="143" t="s">
        <v>138</v>
      </c>
      <c r="AA2" s="143"/>
      <c r="AB2" s="143"/>
      <c r="AC2" s="143"/>
      <c r="AE2" s="143" t="s">
        <v>125</v>
      </c>
      <c r="AF2" s="143"/>
      <c r="AG2" s="143"/>
      <c r="AH2" s="143"/>
      <c r="AJ2" s="143" t="s">
        <v>126</v>
      </c>
      <c r="AK2" s="143"/>
      <c r="AL2" s="143"/>
      <c r="AM2" s="143"/>
      <c r="AO2" s="143" t="s">
        <v>127</v>
      </c>
      <c r="AP2" s="143"/>
      <c r="AQ2" s="143"/>
      <c r="AR2" s="143"/>
      <c r="AT2" s="55"/>
      <c r="AU2" s="143" t="s">
        <v>129</v>
      </c>
      <c r="AV2" s="143"/>
      <c r="AW2" s="143"/>
      <c r="AY2" s="143" t="s">
        <v>130</v>
      </c>
      <c r="AZ2" s="143"/>
      <c r="BA2" s="143"/>
      <c r="BB2" s="143"/>
      <c r="BD2" s="143" t="s">
        <v>131</v>
      </c>
      <c r="BE2" s="143"/>
      <c r="BF2" s="143"/>
      <c r="BG2" s="143"/>
    </row>
    <row r="3" spans="1:60">
      <c r="A3" s="55" t="s">
        <v>150</v>
      </c>
      <c r="B3" s="56">
        <v>1</v>
      </c>
      <c r="C3" s="52"/>
      <c r="D3" s="52"/>
      <c r="F3" s="55" t="s">
        <v>152</v>
      </c>
      <c r="G3" s="37">
        <v>1</v>
      </c>
      <c r="H3" t="s">
        <v>148</v>
      </c>
      <c r="I3">
        <v>80</v>
      </c>
      <c r="K3" s="55" t="s">
        <v>152</v>
      </c>
      <c r="L3" s="37">
        <v>1</v>
      </c>
      <c r="M3" t="s">
        <v>145</v>
      </c>
      <c r="N3">
        <v>80</v>
      </c>
      <c r="P3" s="58" t="s">
        <v>149</v>
      </c>
      <c r="Q3" s="56">
        <v>1</v>
      </c>
      <c r="R3" s="52" t="s">
        <v>160</v>
      </c>
      <c r="S3" s="52"/>
      <c r="U3" s="58" t="s">
        <v>150</v>
      </c>
      <c r="V3" s="56">
        <v>1</v>
      </c>
      <c r="W3" s="52"/>
      <c r="X3" s="52"/>
      <c r="Z3" s="58" t="s">
        <v>153</v>
      </c>
      <c r="AA3" s="58">
        <v>1</v>
      </c>
      <c r="AB3" s="64"/>
      <c r="AC3" s="67"/>
      <c r="AE3" s="59" t="s">
        <v>149</v>
      </c>
      <c r="AF3" s="57">
        <v>1</v>
      </c>
      <c r="AG3" s="65" t="s">
        <v>10</v>
      </c>
      <c r="AH3" s="68">
        <v>18</v>
      </c>
      <c r="AI3">
        <v>1</v>
      </c>
      <c r="AJ3" s="55" t="s">
        <v>151</v>
      </c>
      <c r="AK3" s="37">
        <v>1</v>
      </c>
      <c r="AL3" t="s">
        <v>159</v>
      </c>
      <c r="AM3">
        <v>0</v>
      </c>
      <c r="AO3" s="58" t="s">
        <v>154</v>
      </c>
      <c r="AP3" s="62">
        <v>1</v>
      </c>
      <c r="AQ3" s="74" t="s">
        <v>161</v>
      </c>
      <c r="AR3" s="64"/>
      <c r="AT3" s="55" t="s">
        <v>150</v>
      </c>
      <c r="AU3" s="57">
        <v>1</v>
      </c>
      <c r="AV3" t="s">
        <v>145</v>
      </c>
      <c r="AW3">
        <v>80</v>
      </c>
      <c r="AY3" s="58" t="s">
        <v>152</v>
      </c>
      <c r="AZ3" s="56">
        <v>1</v>
      </c>
      <c r="BA3" s="52"/>
      <c r="BB3" s="52"/>
      <c r="BD3" s="58" t="s">
        <v>154</v>
      </c>
      <c r="BE3" s="62">
        <v>1</v>
      </c>
      <c r="BF3" s="64"/>
      <c r="BG3" s="64"/>
    </row>
    <row r="4" spans="1:60">
      <c r="A4" s="55" t="s">
        <v>150</v>
      </c>
      <c r="B4" s="37">
        <v>2</v>
      </c>
      <c r="C4" t="s">
        <v>159</v>
      </c>
      <c r="D4">
        <v>0</v>
      </c>
      <c r="F4" s="55" t="s">
        <v>153</v>
      </c>
      <c r="G4" s="56">
        <v>2</v>
      </c>
      <c r="H4" s="52"/>
      <c r="I4" s="52"/>
      <c r="K4" s="55" t="s">
        <v>153</v>
      </c>
      <c r="L4" s="56">
        <v>2</v>
      </c>
      <c r="M4" s="52"/>
      <c r="N4" s="52"/>
      <c r="P4" s="58" t="s">
        <v>150</v>
      </c>
      <c r="Q4" s="56">
        <v>2</v>
      </c>
      <c r="R4" s="52"/>
      <c r="S4" s="52"/>
      <c r="U4" s="59" t="s">
        <v>151</v>
      </c>
      <c r="V4" s="57">
        <v>2</v>
      </c>
      <c r="W4" t="s">
        <v>145</v>
      </c>
      <c r="X4">
        <v>80</v>
      </c>
      <c r="Z4" s="58" t="s">
        <v>154</v>
      </c>
      <c r="AA4" s="58">
        <v>2</v>
      </c>
      <c r="AB4" s="64"/>
      <c r="AC4" s="67"/>
      <c r="AE4" s="55" t="s">
        <v>150</v>
      </c>
      <c r="AF4" s="57">
        <v>2</v>
      </c>
      <c r="AG4" s="65" t="s">
        <v>145</v>
      </c>
      <c r="AH4" s="68">
        <v>80</v>
      </c>
      <c r="AI4">
        <v>1</v>
      </c>
      <c r="AJ4" s="55" t="s">
        <v>152</v>
      </c>
      <c r="AK4" s="37">
        <v>2</v>
      </c>
      <c r="AL4" t="s">
        <v>159</v>
      </c>
      <c r="AM4">
        <v>0</v>
      </c>
      <c r="AO4" s="55" t="s">
        <v>149</v>
      </c>
      <c r="AP4" s="70">
        <v>2</v>
      </c>
      <c r="AQ4" s="71" t="s">
        <v>10</v>
      </c>
      <c r="AS4">
        <v>1</v>
      </c>
      <c r="AT4" s="55" t="s">
        <v>150</v>
      </c>
      <c r="AU4" s="37">
        <v>2</v>
      </c>
      <c r="AV4" t="s">
        <v>156</v>
      </c>
      <c r="AW4">
        <v>72</v>
      </c>
      <c r="AY4" s="58" t="s">
        <v>153</v>
      </c>
      <c r="AZ4" s="56">
        <v>2</v>
      </c>
      <c r="BA4" s="52"/>
      <c r="BB4" s="52"/>
      <c r="BD4" s="55" t="s">
        <v>149</v>
      </c>
      <c r="BE4" s="70">
        <v>2</v>
      </c>
      <c r="BF4" t="s">
        <v>10</v>
      </c>
      <c r="BG4">
        <v>18</v>
      </c>
      <c r="BH4">
        <v>1</v>
      </c>
    </row>
    <row r="5" spans="1:60">
      <c r="A5" s="55" t="s">
        <v>151</v>
      </c>
      <c r="B5" s="37">
        <v>3</v>
      </c>
      <c r="C5" t="s">
        <v>159</v>
      </c>
      <c r="D5">
        <v>0</v>
      </c>
      <c r="F5" s="55" t="s">
        <v>154</v>
      </c>
      <c r="G5" s="56">
        <v>3</v>
      </c>
      <c r="H5" s="52"/>
      <c r="I5" s="52"/>
      <c r="K5" s="55" t="s">
        <v>154</v>
      </c>
      <c r="L5" s="56">
        <v>3</v>
      </c>
      <c r="M5" s="52"/>
      <c r="N5" s="52"/>
      <c r="P5" s="58" t="s">
        <v>150</v>
      </c>
      <c r="Q5" s="56">
        <v>3</v>
      </c>
      <c r="R5" s="52"/>
      <c r="S5" s="52"/>
      <c r="U5" s="59" t="s">
        <v>152</v>
      </c>
      <c r="V5" s="57">
        <v>3</v>
      </c>
      <c r="W5" t="s">
        <v>157</v>
      </c>
      <c r="X5">
        <v>80</v>
      </c>
      <c r="Z5" s="59" t="s">
        <v>149</v>
      </c>
      <c r="AA5" s="59">
        <v>3</v>
      </c>
      <c r="AB5" s="65" t="s">
        <v>10</v>
      </c>
      <c r="AC5" s="68">
        <v>18</v>
      </c>
      <c r="AD5">
        <v>1</v>
      </c>
      <c r="AE5" s="55" t="s">
        <v>150</v>
      </c>
      <c r="AF5" s="57">
        <v>3</v>
      </c>
      <c r="AG5" s="65" t="s">
        <v>156</v>
      </c>
      <c r="AH5" s="68">
        <v>72</v>
      </c>
      <c r="AI5">
        <v>1</v>
      </c>
      <c r="AJ5" s="58" t="s">
        <v>153</v>
      </c>
      <c r="AK5" s="56">
        <v>3</v>
      </c>
      <c r="AL5" s="52"/>
      <c r="AM5" s="52"/>
      <c r="AO5" s="55" t="s">
        <v>150</v>
      </c>
      <c r="AP5" s="70">
        <v>3</v>
      </c>
      <c r="AT5" s="55" t="s">
        <v>151</v>
      </c>
      <c r="AU5" s="37">
        <v>3</v>
      </c>
      <c r="AV5" t="s">
        <v>156</v>
      </c>
      <c r="AW5">
        <v>72</v>
      </c>
      <c r="AX5">
        <v>1</v>
      </c>
      <c r="AY5" s="58" t="s">
        <v>154</v>
      </c>
      <c r="AZ5" s="56">
        <v>3</v>
      </c>
      <c r="BA5" s="52"/>
      <c r="BB5" s="52"/>
      <c r="BD5" s="55" t="s">
        <v>150</v>
      </c>
      <c r="BE5" s="70">
        <v>3</v>
      </c>
      <c r="BF5" t="s">
        <v>145</v>
      </c>
      <c r="BG5">
        <v>80</v>
      </c>
      <c r="BH5">
        <v>1</v>
      </c>
    </row>
    <row r="6" spans="1:60">
      <c r="A6" s="55" t="s">
        <v>152</v>
      </c>
      <c r="B6" s="37">
        <v>4</v>
      </c>
      <c r="C6" t="s">
        <v>10</v>
      </c>
      <c r="D6">
        <v>18</v>
      </c>
      <c r="E6">
        <v>1</v>
      </c>
      <c r="F6" s="55" t="s">
        <v>149</v>
      </c>
      <c r="G6" s="37">
        <v>4</v>
      </c>
      <c r="H6" t="s">
        <v>10</v>
      </c>
      <c r="I6">
        <v>18</v>
      </c>
      <c r="J6">
        <v>1</v>
      </c>
      <c r="K6" s="55" t="s">
        <v>149</v>
      </c>
      <c r="L6" s="37">
        <v>4</v>
      </c>
      <c r="M6" t="s">
        <v>10</v>
      </c>
      <c r="N6">
        <v>18</v>
      </c>
      <c r="O6">
        <v>1</v>
      </c>
      <c r="P6" s="58" t="s">
        <v>151</v>
      </c>
      <c r="Q6" s="56">
        <v>4</v>
      </c>
      <c r="R6" s="52"/>
      <c r="S6" s="52"/>
      <c r="U6" s="58" t="s">
        <v>153</v>
      </c>
      <c r="V6" s="56">
        <v>4</v>
      </c>
      <c r="W6" s="52"/>
      <c r="X6" s="52"/>
      <c r="Z6" s="59" t="s">
        <v>150</v>
      </c>
      <c r="AA6" s="59">
        <v>4</v>
      </c>
      <c r="AB6" s="65" t="s">
        <v>145</v>
      </c>
      <c r="AC6" s="68">
        <v>80</v>
      </c>
      <c r="AD6">
        <v>1</v>
      </c>
      <c r="AE6" s="55" t="s">
        <v>151</v>
      </c>
      <c r="AF6" s="57">
        <v>4</v>
      </c>
      <c r="AG6" s="65" t="s">
        <v>157</v>
      </c>
      <c r="AH6" s="68">
        <v>80</v>
      </c>
      <c r="AI6">
        <v>1</v>
      </c>
      <c r="AJ6" s="58" t="s">
        <v>154</v>
      </c>
      <c r="AK6" s="56">
        <v>4</v>
      </c>
      <c r="AL6" s="52"/>
      <c r="AM6" s="52"/>
      <c r="AO6" s="55" t="s">
        <v>150</v>
      </c>
      <c r="AP6" s="70">
        <v>4</v>
      </c>
      <c r="AT6" s="55" t="s">
        <v>152</v>
      </c>
      <c r="AU6" s="37">
        <v>4</v>
      </c>
      <c r="AV6" t="s">
        <v>148</v>
      </c>
      <c r="AW6">
        <v>80</v>
      </c>
      <c r="AX6">
        <v>1</v>
      </c>
      <c r="AY6" s="55" t="s">
        <v>149</v>
      </c>
      <c r="AZ6" s="37">
        <v>4</v>
      </c>
      <c r="BA6" t="s">
        <v>10</v>
      </c>
      <c r="BB6">
        <v>18</v>
      </c>
      <c r="BC6">
        <v>1</v>
      </c>
      <c r="BD6" s="55" t="s">
        <v>150</v>
      </c>
      <c r="BE6" s="70">
        <v>4</v>
      </c>
      <c r="BF6" t="s">
        <v>156</v>
      </c>
      <c r="BG6">
        <v>72</v>
      </c>
      <c r="BH6">
        <v>1</v>
      </c>
    </row>
    <row r="7" spans="1:60">
      <c r="A7" s="55" t="s">
        <v>153</v>
      </c>
      <c r="B7" s="56">
        <v>5</v>
      </c>
      <c r="C7" s="52"/>
      <c r="D7" s="52"/>
      <c r="F7" s="55" t="s">
        <v>150</v>
      </c>
      <c r="G7" s="37">
        <v>5</v>
      </c>
      <c r="H7" t="s">
        <v>145</v>
      </c>
      <c r="I7">
        <v>80</v>
      </c>
      <c r="J7">
        <v>1</v>
      </c>
      <c r="K7" s="55" t="s">
        <v>150</v>
      </c>
      <c r="L7" s="37">
        <v>5</v>
      </c>
      <c r="M7" t="s">
        <v>145</v>
      </c>
      <c r="N7">
        <v>80</v>
      </c>
      <c r="O7">
        <v>1</v>
      </c>
      <c r="P7" s="58" t="s">
        <v>152</v>
      </c>
      <c r="Q7" s="56">
        <v>5</v>
      </c>
      <c r="R7" s="52"/>
      <c r="S7" s="52"/>
      <c r="U7" s="58" t="s">
        <v>154</v>
      </c>
      <c r="V7" s="56">
        <v>5</v>
      </c>
      <c r="W7" s="52"/>
      <c r="X7" s="52"/>
      <c r="Z7" s="59" t="s">
        <v>150</v>
      </c>
      <c r="AA7" s="59">
        <v>5</v>
      </c>
      <c r="AB7" s="65" t="s">
        <v>156</v>
      </c>
      <c r="AC7" s="68">
        <v>72</v>
      </c>
      <c r="AD7">
        <v>1</v>
      </c>
      <c r="AE7" s="55" t="s">
        <v>152</v>
      </c>
      <c r="AF7" s="57">
        <v>5</v>
      </c>
      <c r="AG7" s="65" t="s">
        <v>10</v>
      </c>
      <c r="AH7" s="68">
        <v>18</v>
      </c>
      <c r="AI7">
        <v>1</v>
      </c>
      <c r="AJ7" s="55" t="s">
        <v>149</v>
      </c>
      <c r="AK7" s="37">
        <v>5</v>
      </c>
      <c r="AL7" t="s">
        <v>161</v>
      </c>
      <c r="AO7" s="55" t="s">
        <v>151</v>
      </c>
      <c r="AP7" s="70">
        <v>5</v>
      </c>
      <c r="AT7" s="55" t="s">
        <v>153</v>
      </c>
      <c r="AU7" s="56">
        <v>5</v>
      </c>
      <c r="AV7" s="52"/>
      <c r="AW7" s="52"/>
      <c r="AY7" s="55" t="s">
        <v>150</v>
      </c>
      <c r="AZ7" s="37">
        <v>5</v>
      </c>
      <c r="BA7" t="s">
        <v>145</v>
      </c>
      <c r="BB7">
        <v>80</v>
      </c>
      <c r="BC7">
        <v>1</v>
      </c>
      <c r="BD7" s="55" t="s">
        <v>151</v>
      </c>
      <c r="BE7" s="70">
        <v>5</v>
      </c>
      <c r="BF7" t="s">
        <v>156</v>
      </c>
      <c r="BG7">
        <v>72</v>
      </c>
    </row>
    <row r="8" spans="1:60">
      <c r="A8" s="55" t="s">
        <v>154</v>
      </c>
      <c r="B8" s="56">
        <v>6</v>
      </c>
      <c r="C8" s="52"/>
      <c r="D8" s="52"/>
      <c r="F8" s="55" t="s">
        <v>150</v>
      </c>
      <c r="G8" s="37">
        <v>6</v>
      </c>
      <c r="H8" t="s">
        <v>156</v>
      </c>
      <c r="I8">
        <v>72</v>
      </c>
      <c r="J8">
        <v>1</v>
      </c>
      <c r="K8" s="55" t="s">
        <v>150</v>
      </c>
      <c r="L8" s="37">
        <v>6</v>
      </c>
      <c r="M8" t="s">
        <v>156</v>
      </c>
      <c r="N8">
        <v>72</v>
      </c>
      <c r="O8">
        <v>1</v>
      </c>
      <c r="P8" s="58" t="s">
        <v>153</v>
      </c>
      <c r="Q8" s="56">
        <v>6</v>
      </c>
      <c r="R8" s="52"/>
      <c r="S8" s="52"/>
      <c r="U8" s="58" t="s">
        <v>149</v>
      </c>
      <c r="V8" s="56">
        <v>6</v>
      </c>
      <c r="W8" s="52"/>
      <c r="X8" s="52"/>
      <c r="Z8" s="59" t="s">
        <v>151</v>
      </c>
      <c r="AA8" s="59">
        <v>6</v>
      </c>
      <c r="AB8" s="65" t="s">
        <v>157</v>
      </c>
      <c r="AC8" s="68">
        <v>80</v>
      </c>
      <c r="AD8">
        <v>1</v>
      </c>
      <c r="AE8" s="58" t="s">
        <v>153</v>
      </c>
      <c r="AF8" s="56">
        <v>6</v>
      </c>
      <c r="AG8" s="52"/>
      <c r="AH8" s="52"/>
      <c r="AJ8" s="55" t="s">
        <v>150</v>
      </c>
      <c r="AK8" s="37">
        <v>6</v>
      </c>
      <c r="AO8" s="55" t="s">
        <v>152</v>
      </c>
      <c r="AP8" s="70">
        <v>6</v>
      </c>
      <c r="AT8" s="55" t="s">
        <v>154</v>
      </c>
      <c r="AU8" s="56">
        <v>6</v>
      </c>
      <c r="AV8" s="52"/>
      <c r="AW8" s="52"/>
      <c r="AY8" s="55" t="s">
        <v>150</v>
      </c>
      <c r="AZ8" s="37">
        <v>6</v>
      </c>
      <c r="BA8" t="s">
        <v>156</v>
      </c>
      <c r="BB8">
        <v>72</v>
      </c>
      <c r="BC8">
        <v>1</v>
      </c>
      <c r="BD8" s="55" t="s">
        <v>152</v>
      </c>
      <c r="BE8" s="70">
        <v>6</v>
      </c>
      <c r="BF8" t="s">
        <v>148</v>
      </c>
      <c r="BG8">
        <v>80</v>
      </c>
    </row>
    <row r="9" spans="1:60">
      <c r="A9" s="55" t="s">
        <v>149</v>
      </c>
      <c r="B9" s="37">
        <v>7</v>
      </c>
      <c r="C9" t="s">
        <v>10</v>
      </c>
      <c r="D9">
        <v>18</v>
      </c>
      <c r="E9">
        <v>1</v>
      </c>
      <c r="F9" s="55" t="s">
        <v>151</v>
      </c>
      <c r="G9" s="37">
        <v>7</v>
      </c>
      <c r="H9" t="s">
        <v>156</v>
      </c>
      <c r="I9">
        <v>72</v>
      </c>
      <c r="K9" s="55" t="s">
        <v>151</v>
      </c>
      <c r="L9" s="37">
        <v>7</v>
      </c>
      <c r="M9" t="s">
        <v>156</v>
      </c>
      <c r="N9">
        <v>72</v>
      </c>
      <c r="P9" s="58" t="s">
        <v>154</v>
      </c>
      <c r="Q9" s="56">
        <v>7</v>
      </c>
      <c r="R9" s="52"/>
      <c r="S9" s="52"/>
      <c r="U9" s="58" t="s">
        <v>150</v>
      </c>
      <c r="V9" s="56">
        <v>7</v>
      </c>
      <c r="W9" s="52"/>
      <c r="X9" s="52"/>
      <c r="Z9" s="59" t="s">
        <v>152</v>
      </c>
      <c r="AA9" s="59">
        <v>7</v>
      </c>
      <c r="AB9" s="65" t="s">
        <v>10</v>
      </c>
      <c r="AC9" s="68">
        <v>18</v>
      </c>
      <c r="AD9">
        <v>1</v>
      </c>
      <c r="AE9" s="58" t="s">
        <v>154</v>
      </c>
      <c r="AF9" s="56">
        <v>7</v>
      </c>
      <c r="AG9" s="52"/>
      <c r="AH9" s="52"/>
      <c r="AJ9" s="55" t="s">
        <v>150</v>
      </c>
      <c r="AK9" s="37">
        <v>7</v>
      </c>
      <c r="AO9" s="58" t="s">
        <v>153</v>
      </c>
      <c r="AP9" s="62">
        <v>7</v>
      </c>
      <c r="AQ9" s="64"/>
      <c r="AR9" s="64"/>
      <c r="AT9" s="55" t="s">
        <v>149</v>
      </c>
      <c r="AU9" s="37">
        <v>7</v>
      </c>
      <c r="AV9" t="s">
        <v>10</v>
      </c>
      <c r="AW9">
        <v>18</v>
      </c>
      <c r="AX9">
        <v>1</v>
      </c>
      <c r="AY9" s="55" t="s">
        <v>151</v>
      </c>
      <c r="AZ9" s="37">
        <v>7</v>
      </c>
      <c r="BA9" t="s">
        <v>148</v>
      </c>
      <c r="BB9">
        <v>80</v>
      </c>
      <c r="BD9" s="58" t="s">
        <v>153</v>
      </c>
      <c r="BE9" s="62">
        <v>7</v>
      </c>
      <c r="BF9" s="64"/>
      <c r="BG9" s="64"/>
    </row>
    <row r="10" spans="1:60">
      <c r="A10" s="55" t="s">
        <v>150</v>
      </c>
      <c r="B10" s="37">
        <v>8</v>
      </c>
      <c r="C10" t="s">
        <v>145</v>
      </c>
      <c r="D10">
        <v>80</v>
      </c>
      <c r="E10">
        <v>1</v>
      </c>
      <c r="F10" s="55" t="s">
        <v>152</v>
      </c>
      <c r="G10" s="37">
        <v>8</v>
      </c>
      <c r="H10" t="s">
        <v>148</v>
      </c>
      <c r="I10">
        <v>80</v>
      </c>
      <c r="K10" s="55" t="s">
        <v>152</v>
      </c>
      <c r="L10" s="37">
        <v>8</v>
      </c>
      <c r="M10" t="s">
        <v>148</v>
      </c>
      <c r="N10">
        <v>80</v>
      </c>
      <c r="P10" s="55" t="s">
        <v>149</v>
      </c>
      <c r="Q10" s="57">
        <v>8</v>
      </c>
      <c r="R10" t="s">
        <v>10</v>
      </c>
      <c r="S10">
        <v>18</v>
      </c>
      <c r="T10">
        <v>1</v>
      </c>
      <c r="U10" s="58" t="s">
        <v>150</v>
      </c>
      <c r="V10" s="56">
        <v>8</v>
      </c>
      <c r="W10" s="52"/>
      <c r="X10" s="52"/>
      <c r="Z10" s="58" t="s">
        <v>153</v>
      </c>
      <c r="AA10" s="58">
        <v>8</v>
      </c>
      <c r="AB10" s="64"/>
      <c r="AC10" s="67"/>
      <c r="AE10" s="55" t="s">
        <v>149</v>
      </c>
      <c r="AF10" s="57">
        <v>8</v>
      </c>
      <c r="AG10" t="s">
        <v>10</v>
      </c>
      <c r="AH10">
        <v>18</v>
      </c>
      <c r="AI10">
        <v>1</v>
      </c>
      <c r="AJ10" s="55" t="s">
        <v>151</v>
      </c>
      <c r="AK10" s="37">
        <v>8</v>
      </c>
      <c r="AO10" s="58" t="s">
        <v>154</v>
      </c>
      <c r="AP10" s="62">
        <v>8</v>
      </c>
      <c r="AQ10" s="64"/>
      <c r="AR10" s="64"/>
      <c r="AT10" s="55" t="s">
        <v>150</v>
      </c>
      <c r="AU10" s="37">
        <v>8</v>
      </c>
      <c r="AV10" t="s">
        <v>145</v>
      </c>
      <c r="AW10">
        <v>80</v>
      </c>
      <c r="AX10">
        <v>1</v>
      </c>
      <c r="AY10" s="58" t="s">
        <v>152</v>
      </c>
      <c r="AZ10" s="56">
        <v>8</v>
      </c>
      <c r="BA10" s="52" t="s">
        <v>155</v>
      </c>
      <c r="BB10" s="52"/>
      <c r="BD10" s="58" t="s">
        <v>154</v>
      </c>
      <c r="BE10" s="62">
        <v>8</v>
      </c>
      <c r="BF10" s="64"/>
      <c r="BG10" s="64"/>
    </row>
    <row r="11" spans="1:60">
      <c r="A11" s="55" t="s">
        <v>150</v>
      </c>
      <c r="B11" s="37">
        <v>9</v>
      </c>
      <c r="C11" t="s">
        <v>156</v>
      </c>
      <c r="D11">
        <v>72</v>
      </c>
      <c r="E11">
        <v>1</v>
      </c>
      <c r="F11" s="55" t="s">
        <v>153</v>
      </c>
      <c r="G11" s="56">
        <v>9</v>
      </c>
      <c r="H11" s="52"/>
      <c r="I11" s="52"/>
      <c r="K11" s="55" t="s">
        <v>153</v>
      </c>
      <c r="L11" s="56">
        <v>9</v>
      </c>
      <c r="M11" s="52"/>
      <c r="N11" s="52"/>
      <c r="P11" s="55" t="s">
        <v>150</v>
      </c>
      <c r="Q11" s="57">
        <v>9</v>
      </c>
      <c r="R11" t="s">
        <v>145</v>
      </c>
      <c r="S11">
        <v>80</v>
      </c>
      <c r="T11">
        <v>1</v>
      </c>
      <c r="U11" s="58" t="s">
        <v>151</v>
      </c>
      <c r="V11" s="56">
        <v>9</v>
      </c>
      <c r="W11" s="52" t="s">
        <v>158</v>
      </c>
      <c r="X11" s="52"/>
      <c r="Z11" s="58" t="s">
        <v>154</v>
      </c>
      <c r="AA11" s="58">
        <v>9</v>
      </c>
      <c r="AB11" s="64"/>
      <c r="AC11" s="67"/>
      <c r="AE11" s="55" t="s">
        <v>150</v>
      </c>
      <c r="AF11" s="57">
        <v>9</v>
      </c>
      <c r="AG11" t="s">
        <v>145</v>
      </c>
      <c r="AH11">
        <v>80</v>
      </c>
      <c r="AI11">
        <v>1</v>
      </c>
      <c r="AJ11" s="55" t="s">
        <v>152</v>
      </c>
      <c r="AK11" s="37">
        <v>9</v>
      </c>
      <c r="AO11" s="55" t="s">
        <v>149</v>
      </c>
      <c r="AP11" s="70">
        <v>9</v>
      </c>
      <c r="AQ11" s="71" t="s">
        <v>160</v>
      </c>
      <c r="AT11" s="55" t="s">
        <v>150</v>
      </c>
      <c r="AU11" s="37">
        <v>9</v>
      </c>
      <c r="AV11" t="s">
        <v>156</v>
      </c>
      <c r="AW11">
        <v>72</v>
      </c>
      <c r="AX11">
        <v>1</v>
      </c>
      <c r="AY11" s="58" t="s">
        <v>153</v>
      </c>
      <c r="AZ11" s="56">
        <v>9</v>
      </c>
      <c r="BA11" s="52"/>
      <c r="BB11" s="52"/>
      <c r="BD11" s="55" t="s">
        <v>149</v>
      </c>
      <c r="BE11" s="70">
        <v>9</v>
      </c>
      <c r="BF11" t="s">
        <v>145</v>
      </c>
      <c r="BG11">
        <v>80</v>
      </c>
    </row>
    <row r="12" spans="1:60">
      <c r="A12" s="55" t="s">
        <v>151</v>
      </c>
      <c r="B12" s="37">
        <v>10</v>
      </c>
      <c r="C12" t="s">
        <v>156</v>
      </c>
      <c r="D12">
        <v>72</v>
      </c>
      <c r="F12" s="55" t="s">
        <v>154</v>
      </c>
      <c r="G12" s="56">
        <v>10</v>
      </c>
      <c r="H12" s="52"/>
      <c r="I12" s="52"/>
      <c r="K12" s="55" t="s">
        <v>154</v>
      </c>
      <c r="L12" s="56">
        <v>10</v>
      </c>
      <c r="M12" s="52"/>
      <c r="N12" s="52"/>
      <c r="P12" s="55" t="s">
        <v>150</v>
      </c>
      <c r="Q12" s="57">
        <v>10</v>
      </c>
      <c r="R12" t="s">
        <v>156</v>
      </c>
      <c r="S12">
        <v>72</v>
      </c>
      <c r="T12">
        <v>1</v>
      </c>
      <c r="U12" s="58" t="s">
        <v>152</v>
      </c>
      <c r="V12" s="56">
        <v>10</v>
      </c>
      <c r="W12" s="52"/>
      <c r="X12" s="52"/>
      <c r="Z12" s="59" t="s">
        <v>149</v>
      </c>
      <c r="AA12" s="59">
        <v>10</v>
      </c>
      <c r="AB12" s="66" t="s">
        <v>10</v>
      </c>
      <c r="AC12" s="69">
        <v>18</v>
      </c>
      <c r="AD12">
        <v>1</v>
      </c>
      <c r="AE12" s="55" t="s">
        <v>150</v>
      </c>
      <c r="AF12" s="57">
        <v>10</v>
      </c>
      <c r="AG12" t="s">
        <v>156</v>
      </c>
      <c r="AH12">
        <v>72</v>
      </c>
      <c r="AI12">
        <v>1</v>
      </c>
      <c r="AJ12" s="58" t="s">
        <v>153</v>
      </c>
      <c r="AK12" s="56">
        <v>10</v>
      </c>
      <c r="AL12" s="52"/>
      <c r="AM12" s="52"/>
      <c r="AO12" s="55" t="s">
        <v>150</v>
      </c>
      <c r="AP12" s="70">
        <v>10</v>
      </c>
      <c r="AT12" s="55" t="s">
        <v>151</v>
      </c>
      <c r="AU12" s="37">
        <v>10</v>
      </c>
      <c r="AV12" t="s">
        <v>156</v>
      </c>
      <c r="AW12">
        <v>72</v>
      </c>
      <c r="AY12" s="58" t="s">
        <v>154</v>
      </c>
      <c r="AZ12" s="56">
        <v>10</v>
      </c>
      <c r="BA12" s="52"/>
      <c r="BB12" s="52"/>
      <c r="BD12" s="55" t="s">
        <v>150</v>
      </c>
      <c r="BE12" s="70">
        <v>10</v>
      </c>
      <c r="BF12" t="s">
        <v>156</v>
      </c>
      <c r="BG12">
        <v>72</v>
      </c>
      <c r="BH12">
        <v>1</v>
      </c>
    </row>
    <row r="13" spans="1:60">
      <c r="A13" s="55" t="s">
        <v>152</v>
      </c>
      <c r="B13" s="37">
        <v>11</v>
      </c>
      <c r="C13" t="s">
        <v>148</v>
      </c>
      <c r="D13">
        <v>80</v>
      </c>
      <c r="F13" s="55" t="s">
        <v>149</v>
      </c>
      <c r="G13" s="37">
        <v>11</v>
      </c>
      <c r="H13" t="s">
        <v>10</v>
      </c>
      <c r="I13">
        <v>18</v>
      </c>
      <c r="J13">
        <v>1</v>
      </c>
      <c r="K13" s="55" t="s">
        <v>149</v>
      </c>
      <c r="L13" s="37">
        <v>11</v>
      </c>
      <c r="M13" t="s">
        <v>10</v>
      </c>
      <c r="N13">
        <v>18</v>
      </c>
      <c r="O13">
        <v>1</v>
      </c>
      <c r="P13" s="55" t="s">
        <v>151</v>
      </c>
      <c r="Q13" s="57">
        <v>11</v>
      </c>
      <c r="R13" t="s">
        <v>156</v>
      </c>
      <c r="S13">
        <v>72</v>
      </c>
      <c r="T13">
        <v>1</v>
      </c>
      <c r="U13" s="58" t="s">
        <v>153</v>
      </c>
      <c r="V13" s="56">
        <v>11</v>
      </c>
      <c r="W13" s="52"/>
      <c r="X13" s="52"/>
      <c r="Z13" s="59" t="s">
        <v>150</v>
      </c>
      <c r="AA13" s="59">
        <v>11</v>
      </c>
      <c r="AB13" s="66" t="s">
        <v>159</v>
      </c>
      <c r="AC13" s="69">
        <v>0</v>
      </c>
      <c r="AE13" s="55" t="s">
        <v>151</v>
      </c>
      <c r="AF13" s="57">
        <v>11</v>
      </c>
      <c r="AG13" t="s">
        <v>156</v>
      </c>
      <c r="AH13">
        <v>72</v>
      </c>
      <c r="AI13">
        <v>1</v>
      </c>
      <c r="AJ13" s="58" t="s">
        <v>154</v>
      </c>
      <c r="AK13" s="56">
        <v>11</v>
      </c>
      <c r="AL13" s="52"/>
      <c r="AM13" s="52"/>
      <c r="AO13" s="55" t="s">
        <v>150</v>
      </c>
      <c r="AP13" s="70">
        <v>11</v>
      </c>
      <c r="AT13" s="55" t="s">
        <v>152</v>
      </c>
      <c r="AU13" s="37">
        <v>11</v>
      </c>
      <c r="AV13" t="s">
        <v>148</v>
      </c>
      <c r="AW13">
        <v>80</v>
      </c>
      <c r="AY13" s="58" t="s">
        <v>149</v>
      </c>
      <c r="AZ13" s="56">
        <v>11</v>
      </c>
      <c r="BA13" s="52"/>
      <c r="BB13" s="52"/>
      <c r="BD13" s="55" t="s">
        <v>150</v>
      </c>
      <c r="BE13" s="70">
        <v>11</v>
      </c>
      <c r="BF13" t="s">
        <v>156</v>
      </c>
      <c r="BG13">
        <v>72</v>
      </c>
      <c r="BH13">
        <v>1</v>
      </c>
    </row>
    <row r="14" spans="1:60">
      <c r="A14" s="55" t="s">
        <v>153</v>
      </c>
      <c r="B14" s="56">
        <v>12</v>
      </c>
      <c r="C14" s="52"/>
      <c r="D14" s="52"/>
      <c r="F14" s="55" t="s">
        <v>150</v>
      </c>
      <c r="G14" s="37">
        <v>12</v>
      </c>
      <c r="H14" t="s">
        <v>145</v>
      </c>
      <c r="I14">
        <v>80</v>
      </c>
      <c r="J14">
        <v>1</v>
      </c>
      <c r="K14" s="55" t="s">
        <v>150</v>
      </c>
      <c r="L14" s="37">
        <v>12</v>
      </c>
      <c r="M14" t="s">
        <v>145</v>
      </c>
      <c r="N14">
        <v>80</v>
      </c>
      <c r="O14">
        <v>1</v>
      </c>
      <c r="P14" s="55" t="s">
        <v>152</v>
      </c>
      <c r="Q14" s="57">
        <v>12</v>
      </c>
      <c r="R14" t="s">
        <v>148</v>
      </c>
      <c r="S14">
        <v>80</v>
      </c>
      <c r="T14">
        <v>1</v>
      </c>
      <c r="U14" s="58" t="s">
        <v>154</v>
      </c>
      <c r="V14" s="56">
        <v>12</v>
      </c>
      <c r="W14" s="52"/>
      <c r="X14" s="52"/>
      <c r="Z14" s="59" t="s">
        <v>150</v>
      </c>
      <c r="AA14" s="59">
        <v>12</v>
      </c>
      <c r="AB14" s="66" t="s">
        <v>145</v>
      </c>
      <c r="AC14" s="69">
        <v>80</v>
      </c>
      <c r="AD14">
        <v>1</v>
      </c>
      <c r="AE14" s="55" t="s">
        <v>152</v>
      </c>
      <c r="AF14" s="57">
        <v>12</v>
      </c>
      <c r="AG14" t="s">
        <v>148</v>
      </c>
      <c r="AH14">
        <v>80</v>
      </c>
      <c r="AI14">
        <v>1</v>
      </c>
      <c r="AJ14" s="55" t="s">
        <v>149</v>
      </c>
      <c r="AK14" s="37">
        <v>12</v>
      </c>
      <c r="AO14" s="55" t="s">
        <v>151</v>
      </c>
      <c r="AP14" s="70">
        <v>12</v>
      </c>
      <c r="AT14" s="55" t="s">
        <v>153</v>
      </c>
      <c r="AU14" s="56">
        <v>12</v>
      </c>
      <c r="AV14" s="52"/>
      <c r="AW14" s="52"/>
      <c r="AY14" s="55" t="s">
        <v>150</v>
      </c>
      <c r="AZ14" s="37">
        <v>12</v>
      </c>
      <c r="BA14" t="s">
        <v>145</v>
      </c>
      <c r="BB14">
        <v>80</v>
      </c>
      <c r="BD14" s="55" t="s">
        <v>151</v>
      </c>
      <c r="BE14" s="70">
        <v>12</v>
      </c>
      <c r="BF14" t="s">
        <v>10</v>
      </c>
      <c r="BG14">
        <v>18</v>
      </c>
      <c r="BH14">
        <v>1</v>
      </c>
    </row>
    <row r="15" spans="1:60">
      <c r="A15" s="55" t="s">
        <v>154</v>
      </c>
      <c r="B15" s="56">
        <v>13</v>
      </c>
      <c r="C15" s="52"/>
      <c r="D15" s="52"/>
      <c r="F15" s="55" t="s">
        <v>150</v>
      </c>
      <c r="G15" s="37">
        <v>13</v>
      </c>
      <c r="H15" t="s">
        <v>156</v>
      </c>
      <c r="I15">
        <v>72</v>
      </c>
      <c r="J15">
        <v>1</v>
      </c>
      <c r="K15" s="55" t="s">
        <v>150</v>
      </c>
      <c r="L15" s="37">
        <v>13</v>
      </c>
      <c r="M15" t="s">
        <v>156</v>
      </c>
      <c r="N15">
        <v>72</v>
      </c>
      <c r="O15">
        <v>1</v>
      </c>
      <c r="P15" s="58" t="s">
        <v>153</v>
      </c>
      <c r="Q15" s="56">
        <v>13</v>
      </c>
      <c r="R15" s="52"/>
      <c r="S15" s="52"/>
      <c r="U15" s="59" t="s">
        <v>149</v>
      </c>
      <c r="V15" s="57">
        <v>13</v>
      </c>
      <c r="W15" t="s">
        <v>10</v>
      </c>
      <c r="X15">
        <v>18</v>
      </c>
      <c r="Y15">
        <v>1</v>
      </c>
      <c r="Z15" s="59" t="s">
        <v>151</v>
      </c>
      <c r="AA15" s="59">
        <v>13</v>
      </c>
      <c r="AB15" s="66" t="s">
        <v>156</v>
      </c>
      <c r="AC15" s="69">
        <v>72</v>
      </c>
      <c r="AD15">
        <v>1</v>
      </c>
      <c r="AE15" s="58" t="s">
        <v>153</v>
      </c>
      <c r="AF15" s="56">
        <v>13</v>
      </c>
      <c r="AG15" s="52"/>
      <c r="AH15" s="52"/>
      <c r="AJ15" s="55" t="s">
        <v>150</v>
      </c>
      <c r="AK15" s="37">
        <v>13</v>
      </c>
      <c r="AO15" s="55" t="s">
        <v>152</v>
      </c>
      <c r="AP15" s="70">
        <v>13</v>
      </c>
      <c r="AT15" s="55" t="s">
        <v>154</v>
      </c>
      <c r="AU15" s="56">
        <v>13</v>
      </c>
      <c r="AV15" s="52"/>
      <c r="AW15" s="52"/>
      <c r="AY15" s="55" t="s">
        <v>150</v>
      </c>
      <c r="AZ15" s="37">
        <v>13</v>
      </c>
      <c r="BA15" t="s">
        <v>156</v>
      </c>
      <c r="BB15">
        <v>72</v>
      </c>
      <c r="BC15">
        <v>1</v>
      </c>
      <c r="BD15" s="55" t="s">
        <v>152</v>
      </c>
      <c r="BE15" s="70">
        <v>13</v>
      </c>
      <c r="BF15" t="s">
        <v>159</v>
      </c>
      <c r="BG15">
        <v>0</v>
      </c>
    </row>
    <row r="16" spans="1:60">
      <c r="A16" s="55" t="s">
        <v>149</v>
      </c>
      <c r="B16" s="37">
        <v>14</v>
      </c>
      <c r="C16" t="s">
        <v>10</v>
      </c>
      <c r="D16">
        <v>18</v>
      </c>
      <c r="E16">
        <v>1</v>
      </c>
      <c r="F16" s="55" t="s">
        <v>151</v>
      </c>
      <c r="G16" s="37">
        <v>14</v>
      </c>
      <c r="H16" t="s">
        <v>156</v>
      </c>
      <c r="I16">
        <v>72</v>
      </c>
      <c r="K16" s="55" t="s">
        <v>151</v>
      </c>
      <c r="L16" s="37">
        <v>14</v>
      </c>
      <c r="M16" t="s">
        <v>156</v>
      </c>
      <c r="N16">
        <v>72</v>
      </c>
      <c r="P16" s="58" t="s">
        <v>154</v>
      </c>
      <c r="Q16" s="56">
        <v>14</v>
      </c>
      <c r="R16" s="52"/>
      <c r="S16" s="52"/>
      <c r="U16" s="59" t="s">
        <v>150</v>
      </c>
      <c r="V16" s="57">
        <v>14</v>
      </c>
      <c r="W16" t="s">
        <v>145</v>
      </c>
      <c r="X16">
        <v>80</v>
      </c>
      <c r="Y16">
        <v>1</v>
      </c>
      <c r="Z16" s="59" t="s">
        <v>152</v>
      </c>
      <c r="AA16" s="59">
        <v>14</v>
      </c>
      <c r="AB16" s="66" t="s">
        <v>157</v>
      </c>
      <c r="AC16" s="69">
        <v>80</v>
      </c>
      <c r="AD16">
        <v>1</v>
      </c>
      <c r="AE16" s="58" t="s">
        <v>154</v>
      </c>
      <c r="AF16" s="56">
        <v>14</v>
      </c>
      <c r="AG16" s="52"/>
      <c r="AH16" s="52"/>
      <c r="AJ16" s="55" t="s">
        <v>150</v>
      </c>
      <c r="AK16" s="37">
        <v>14</v>
      </c>
      <c r="AO16" s="58" t="s">
        <v>153</v>
      </c>
      <c r="AP16" s="62">
        <v>14</v>
      </c>
      <c r="AQ16" s="64"/>
      <c r="AR16" s="64"/>
      <c r="AT16" s="55" t="s">
        <v>149</v>
      </c>
      <c r="AU16" s="37">
        <v>14</v>
      </c>
      <c r="AV16" t="s">
        <v>10</v>
      </c>
      <c r="AW16">
        <v>18</v>
      </c>
      <c r="AX16">
        <v>1</v>
      </c>
      <c r="AY16" s="55" t="s">
        <v>151</v>
      </c>
      <c r="AZ16" s="37">
        <v>14</v>
      </c>
      <c r="BA16" t="s">
        <v>148</v>
      </c>
      <c r="BB16">
        <v>80</v>
      </c>
      <c r="BC16">
        <v>1</v>
      </c>
      <c r="BD16" s="58" t="s">
        <v>153</v>
      </c>
      <c r="BE16" s="62">
        <v>14</v>
      </c>
      <c r="BF16" s="64"/>
      <c r="BG16" s="64"/>
    </row>
    <row r="17" spans="1:60">
      <c r="A17" s="55" t="s">
        <v>150</v>
      </c>
      <c r="B17" s="37">
        <v>15</v>
      </c>
      <c r="C17" t="s">
        <v>145</v>
      </c>
      <c r="D17">
        <v>80</v>
      </c>
      <c r="E17">
        <v>1</v>
      </c>
      <c r="F17" s="55" t="s">
        <v>152</v>
      </c>
      <c r="G17" s="37">
        <v>15</v>
      </c>
      <c r="H17" t="s">
        <v>148</v>
      </c>
      <c r="I17">
        <v>80</v>
      </c>
      <c r="K17" s="55" t="s">
        <v>152</v>
      </c>
      <c r="L17" s="37">
        <v>15</v>
      </c>
      <c r="M17" t="s">
        <v>148</v>
      </c>
      <c r="N17">
        <v>80</v>
      </c>
      <c r="P17" s="55" t="s">
        <v>149</v>
      </c>
      <c r="Q17" s="57">
        <v>15</v>
      </c>
      <c r="R17" t="s">
        <v>10</v>
      </c>
      <c r="S17">
        <v>18</v>
      </c>
      <c r="T17">
        <v>1</v>
      </c>
      <c r="U17" s="59" t="s">
        <v>150</v>
      </c>
      <c r="V17" s="57">
        <v>15</v>
      </c>
      <c r="W17" t="s">
        <v>156</v>
      </c>
      <c r="X17">
        <v>72</v>
      </c>
      <c r="Y17">
        <v>1</v>
      </c>
      <c r="Z17" s="58" t="s">
        <v>153</v>
      </c>
      <c r="AA17" s="58">
        <v>15</v>
      </c>
      <c r="AB17" s="64"/>
      <c r="AC17" s="67"/>
      <c r="AE17" s="55" t="s">
        <v>149</v>
      </c>
      <c r="AF17" s="57">
        <v>15</v>
      </c>
      <c r="AG17" t="s">
        <v>10</v>
      </c>
      <c r="AH17">
        <v>18</v>
      </c>
      <c r="AJ17" s="58" t="s">
        <v>151</v>
      </c>
      <c r="AK17" s="56">
        <v>15</v>
      </c>
      <c r="AL17" s="52"/>
      <c r="AM17" s="52"/>
      <c r="AO17" s="58" t="s">
        <v>154</v>
      </c>
      <c r="AP17" s="62">
        <v>15</v>
      </c>
      <c r="AQ17" s="64"/>
      <c r="AR17" s="64"/>
      <c r="AT17" s="55" t="s">
        <v>150</v>
      </c>
      <c r="AU17" s="37">
        <v>15</v>
      </c>
      <c r="AV17" t="s">
        <v>145</v>
      </c>
      <c r="AW17">
        <v>80</v>
      </c>
      <c r="AX17">
        <v>1</v>
      </c>
      <c r="AY17" s="55" t="s">
        <v>152</v>
      </c>
      <c r="AZ17" s="37">
        <v>15</v>
      </c>
      <c r="BA17" t="s">
        <v>10</v>
      </c>
      <c r="BB17">
        <v>18</v>
      </c>
      <c r="BC17">
        <v>1</v>
      </c>
      <c r="BD17" s="58" t="s">
        <v>154</v>
      </c>
      <c r="BE17" s="62">
        <v>15</v>
      </c>
      <c r="BF17" s="64"/>
      <c r="BG17" s="64"/>
    </row>
    <row r="18" spans="1:60">
      <c r="A18" s="55" t="s">
        <v>150</v>
      </c>
      <c r="B18" s="37">
        <v>16</v>
      </c>
      <c r="C18" t="s">
        <v>156</v>
      </c>
      <c r="D18">
        <v>72</v>
      </c>
      <c r="E18">
        <v>1</v>
      </c>
      <c r="F18" s="55" t="s">
        <v>153</v>
      </c>
      <c r="G18" s="56">
        <v>16</v>
      </c>
      <c r="H18" s="52"/>
      <c r="I18" s="52"/>
      <c r="K18" s="55" t="s">
        <v>153</v>
      </c>
      <c r="L18" s="56">
        <v>16</v>
      </c>
      <c r="M18" s="52"/>
      <c r="N18" s="52"/>
      <c r="P18" s="55" t="s">
        <v>150</v>
      </c>
      <c r="Q18" s="57">
        <v>16</v>
      </c>
      <c r="R18" t="s">
        <v>145</v>
      </c>
      <c r="S18">
        <v>80</v>
      </c>
      <c r="T18">
        <v>1</v>
      </c>
      <c r="U18" s="59" t="s">
        <v>151</v>
      </c>
      <c r="V18" s="57">
        <v>16</v>
      </c>
      <c r="W18" t="s">
        <v>156</v>
      </c>
      <c r="X18">
        <v>72</v>
      </c>
      <c r="Y18">
        <v>1</v>
      </c>
      <c r="Z18" s="58" t="s">
        <v>154</v>
      </c>
      <c r="AA18" s="58">
        <v>16</v>
      </c>
      <c r="AB18" s="64"/>
      <c r="AC18" s="67"/>
      <c r="AE18" s="55" t="s">
        <v>150</v>
      </c>
      <c r="AF18" s="57">
        <v>16</v>
      </c>
      <c r="AG18" t="s">
        <v>159</v>
      </c>
      <c r="AH18">
        <v>0</v>
      </c>
      <c r="AJ18" s="55" t="s">
        <v>152</v>
      </c>
      <c r="AK18" s="37">
        <v>16</v>
      </c>
      <c r="AO18" s="59" t="s">
        <v>149</v>
      </c>
      <c r="AP18" s="61">
        <v>16</v>
      </c>
      <c r="AQ18" s="72" t="s">
        <v>160</v>
      </c>
      <c r="AR18" s="66"/>
      <c r="AT18" s="55" t="s">
        <v>150</v>
      </c>
      <c r="AU18" s="37">
        <v>16</v>
      </c>
      <c r="AV18" t="s">
        <v>156</v>
      </c>
      <c r="AW18">
        <v>72</v>
      </c>
      <c r="AX18">
        <v>1</v>
      </c>
      <c r="AY18" s="58" t="s">
        <v>153</v>
      </c>
      <c r="AZ18" s="56">
        <v>16</v>
      </c>
      <c r="BA18" s="52"/>
      <c r="BB18" s="52"/>
      <c r="BD18" s="59" t="s">
        <v>149</v>
      </c>
      <c r="BE18" s="61">
        <v>16</v>
      </c>
      <c r="BF18" t="s">
        <v>145</v>
      </c>
      <c r="BG18">
        <v>80</v>
      </c>
    </row>
    <row r="19" spans="1:60">
      <c r="A19" s="55" t="s">
        <v>151</v>
      </c>
      <c r="B19" s="37">
        <v>17</v>
      </c>
      <c r="C19" t="s">
        <v>156</v>
      </c>
      <c r="D19">
        <v>72</v>
      </c>
      <c r="F19" s="55" t="s">
        <v>154</v>
      </c>
      <c r="G19" s="56">
        <v>17</v>
      </c>
      <c r="H19" s="52"/>
      <c r="I19" s="52"/>
      <c r="K19" s="55" t="s">
        <v>154</v>
      </c>
      <c r="L19" s="56">
        <v>17</v>
      </c>
      <c r="M19" s="52"/>
      <c r="N19" s="52"/>
      <c r="P19" s="55" t="s">
        <v>150</v>
      </c>
      <c r="Q19" s="57">
        <v>17</v>
      </c>
      <c r="R19" t="s">
        <v>156</v>
      </c>
      <c r="S19">
        <v>72</v>
      </c>
      <c r="T19">
        <v>1</v>
      </c>
      <c r="U19" s="59" t="s">
        <v>152</v>
      </c>
      <c r="V19" s="57">
        <v>17</v>
      </c>
      <c r="W19" t="s">
        <v>157</v>
      </c>
      <c r="X19">
        <v>80</v>
      </c>
      <c r="Y19">
        <v>1</v>
      </c>
      <c r="Z19" s="59" t="s">
        <v>149</v>
      </c>
      <c r="AA19" s="59">
        <v>17</v>
      </c>
      <c r="AB19" s="66" t="s">
        <v>10</v>
      </c>
      <c r="AC19" s="69">
        <v>18</v>
      </c>
      <c r="AD19">
        <v>1</v>
      </c>
      <c r="AE19" s="55" t="s">
        <v>150</v>
      </c>
      <c r="AF19" s="57">
        <v>17</v>
      </c>
      <c r="AG19" t="s">
        <v>159</v>
      </c>
      <c r="AH19">
        <v>0</v>
      </c>
      <c r="AJ19" s="58" t="s">
        <v>153</v>
      </c>
      <c r="AK19" s="56">
        <v>17</v>
      </c>
      <c r="AL19" s="52"/>
      <c r="AM19" s="52"/>
      <c r="AO19" s="59" t="s">
        <v>150</v>
      </c>
      <c r="AP19" s="61">
        <v>17</v>
      </c>
      <c r="AQ19" s="66"/>
      <c r="AR19" s="66"/>
      <c r="AT19" s="55" t="s">
        <v>151</v>
      </c>
      <c r="AU19" s="37">
        <v>17</v>
      </c>
      <c r="AV19" t="s">
        <v>156</v>
      </c>
      <c r="AW19">
        <v>72</v>
      </c>
      <c r="AX19">
        <v>1</v>
      </c>
      <c r="AY19" s="58" t="s">
        <v>154</v>
      </c>
      <c r="AZ19" s="56">
        <v>17</v>
      </c>
      <c r="BA19" s="52"/>
      <c r="BB19" s="52"/>
      <c r="BD19" s="59" t="s">
        <v>150</v>
      </c>
      <c r="BE19" s="61">
        <v>17</v>
      </c>
      <c r="BF19" t="s">
        <v>156</v>
      </c>
      <c r="BG19">
        <v>72</v>
      </c>
      <c r="BH19">
        <v>1</v>
      </c>
    </row>
    <row r="20" spans="1:60">
      <c r="A20" s="55" t="s">
        <v>152</v>
      </c>
      <c r="B20" s="37">
        <v>18</v>
      </c>
      <c r="C20" t="s">
        <v>156</v>
      </c>
      <c r="D20">
        <v>72</v>
      </c>
      <c r="F20" s="55" t="s">
        <v>149</v>
      </c>
      <c r="G20" s="37">
        <v>18</v>
      </c>
      <c r="H20" t="s">
        <v>10</v>
      </c>
      <c r="I20">
        <v>18</v>
      </c>
      <c r="J20">
        <v>1</v>
      </c>
      <c r="K20" s="55" t="s">
        <v>149</v>
      </c>
      <c r="L20" s="37">
        <v>18</v>
      </c>
      <c r="M20" t="s">
        <v>10</v>
      </c>
      <c r="N20">
        <v>18</v>
      </c>
      <c r="O20">
        <v>1</v>
      </c>
      <c r="P20" s="55" t="s">
        <v>151</v>
      </c>
      <c r="Q20" s="57">
        <v>18</v>
      </c>
      <c r="R20" t="s">
        <v>148</v>
      </c>
      <c r="S20">
        <v>80</v>
      </c>
      <c r="T20">
        <v>1</v>
      </c>
      <c r="U20" s="58" t="s">
        <v>153</v>
      </c>
      <c r="V20" s="56">
        <v>18</v>
      </c>
      <c r="W20" s="52"/>
      <c r="X20" s="52"/>
      <c r="Z20" s="59" t="s">
        <v>150</v>
      </c>
      <c r="AA20" s="59">
        <v>18</v>
      </c>
      <c r="AB20" s="66" t="s">
        <v>145</v>
      </c>
      <c r="AC20" s="69">
        <v>80</v>
      </c>
      <c r="AD20">
        <v>1</v>
      </c>
      <c r="AE20" s="55" t="s">
        <v>151</v>
      </c>
      <c r="AF20" s="57">
        <v>18</v>
      </c>
      <c r="AG20" t="s">
        <v>159</v>
      </c>
      <c r="AH20">
        <v>0</v>
      </c>
      <c r="AJ20" s="58" t="s">
        <v>154</v>
      </c>
      <c r="AK20" s="56">
        <v>18</v>
      </c>
      <c r="AL20" s="52"/>
      <c r="AM20" s="52"/>
      <c r="AO20" s="59" t="s">
        <v>150</v>
      </c>
      <c r="AP20" s="61">
        <v>18</v>
      </c>
      <c r="AQ20" s="66"/>
      <c r="AR20" s="66"/>
      <c r="AT20" s="55" t="s">
        <v>152</v>
      </c>
      <c r="AU20" s="37">
        <v>18</v>
      </c>
      <c r="AV20" t="s">
        <v>156</v>
      </c>
      <c r="AW20">
        <v>72</v>
      </c>
      <c r="AY20" s="55" t="s">
        <v>149</v>
      </c>
      <c r="AZ20" s="37">
        <v>18</v>
      </c>
      <c r="BA20" t="s">
        <v>145</v>
      </c>
      <c r="BB20">
        <v>80</v>
      </c>
      <c r="BD20" s="59" t="s">
        <v>150</v>
      </c>
      <c r="BE20" s="61">
        <v>18</v>
      </c>
      <c r="BF20" t="s">
        <v>148</v>
      </c>
      <c r="BG20">
        <v>80</v>
      </c>
      <c r="BH20">
        <v>1</v>
      </c>
    </row>
    <row r="21" spans="1:60">
      <c r="A21" s="55" t="s">
        <v>153</v>
      </c>
      <c r="B21" s="56">
        <v>19</v>
      </c>
      <c r="C21" s="52" t="s">
        <v>148</v>
      </c>
      <c r="D21" s="52">
        <v>80</v>
      </c>
      <c r="F21" s="55" t="s">
        <v>150</v>
      </c>
      <c r="G21" s="37">
        <v>19</v>
      </c>
      <c r="H21" t="s">
        <v>145</v>
      </c>
      <c r="I21">
        <v>80</v>
      </c>
      <c r="J21">
        <v>1</v>
      </c>
      <c r="K21" s="55" t="s">
        <v>150</v>
      </c>
      <c r="L21" s="37">
        <v>19</v>
      </c>
      <c r="M21" t="s">
        <v>145</v>
      </c>
      <c r="N21">
        <v>80</v>
      </c>
      <c r="O21">
        <v>1</v>
      </c>
      <c r="P21" s="55" t="s">
        <v>152</v>
      </c>
      <c r="Q21" s="57">
        <v>19</v>
      </c>
      <c r="R21" t="s">
        <v>10</v>
      </c>
      <c r="S21">
        <v>18</v>
      </c>
      <c r="T21">
        <v>1</v>
      </c>
      <c r="U21" s="58" t="s">
        <v>154</v>
      </c>
      <c r="V21" s="56">
        <v>19</v>
      </c>
      <c r="W21" s="52"/>
      <c r="X21" s="52"/>
      <c r="Z21" s="59" t="s">
        <v>150</v>
      </c>
      <c r="AA21" s="59">
        <v>19</v>
      </c>
      <c r="AB21" s="66" t="s">
        <v>156</v>
      </c>
      <c r="AC21" s="69">
        <v>72</v>
      </c>
      <c r="AD21">
        <v>1</v>
      </c>
      <c r="AE21" s="55" t="s">
        <v>152</v>
      </c>
      <c r="AF21" s="57">
        <v>19</v>
      </c>
      <c r="AG21" t="s">
        <v>159</v>
      </c>
      <c r="AH21">
        <v>0</v>
      </c>
      <c r="AJ21" s="59" t="s">
        <v>149</v>
      </c>
      <c r="AK21" s="37">
        <v>19</v>
      </c>
      <c r="AO21" s="59" t="s">
        <v>151</v>
      </c>
      <c r="AP21" s="61">
        <v>19</v>
      </c>
      <c r="AQ21" s="66"/>
      <c r="AR21" s="66"/>
      <c r="AT21" s="55" t="s">
        <v>153</v>
      </c>
      <c r="AU21" s="56">
        <v>19</v>
      </c>
      <c r="AV21" s="52" t="s">
        <v>148</v>
      </c>
      <c r="AW21" s="52">
        <v>80</v>
      </c>
      <c r="AY21" s="55" t="s">
        <v>150</v>
      </c>
      <c r="AZ21" s="37">
        <v>19</v>
      </c>
      <c r="BA21" t="s">
        <v>156</v>
      </c>
      <c r="BB21">
        <v>72</v>
      </c>
      <c r="BC21">
        <v>1</v>
      </c>
      <c r="BD21" s="59" t="s">
        <v>151</v>
      </c>
      <c r="BE21" s="61">
        <v>19</v>
      </c>
      <c r="BF21" t="s">
        <v>10</v>
      </c>
      <c r="BG21">
        <v>18</v>
      </c>
      <c r="BH21">
        <v>1</v>
      </c>
    </row>
    <row r="22" spans="1:60">
      <c r="A22" s="55" t="s">
        <v>154</v>
      </c>
      <c r="B22" s="56">
        <v>20</v>
      </c>
      <c r="C22" s="52"/>
      <c r="D22" s="52"/>
      <c r="F22" s="55" t="s">
        <v>150</v>
      </c>
      <c r="G22" s="37">
        <v>20</v>
      </c>
      <c r="H22" t="s">
        <v>156</v>
      </c>
      <c r="I22">
        <v>72</v>
      </c>
      <c r="J22">
        <v>1</v>
      </c>
      <c r="K22" s="55" t="s">
        <v>150</v>
      </c>
      <c r="L22" s="37">
        <v>20</v>
      </c>
      <c r="M22" t="s">
        <v>156</v>
      </c>
      <c r="N22">
        <v>72</v>
      </c>
      <c r="O22">
        <v>1</v>
      </c>
      <c r="P22" s="58" t="s">
        <v>153</v>
      </c>
      <c r="Q22" s="56">
        <v>20</v>
      </c>
      <c r="R22" s="52"/>
      <c r="S22" s="52"/>
      <c r="U22" s="58" t="s">
        <v>149</v>
      </c>
      <c r="V22" s="56">
        <v>20</v>
      </c>
      <c r="W22" s="52"/>
      <c r="X22" s="52"/>
      <c r="Z22" s="59" t="s">
        <v>151</v>
      </c>
      <c r="AA22" s="59">
        <v>20</v>
      </c>
      <c r="AB22" s="66" t="s">
        <v>156</v>
      </c>
      <c r="AC22" s="69">
        <v>72</v>
      </c>
      <c r="AD22">
        <v>1</v>
      </c>
      <c r="AE22" s="58" t="s">
        <v>153</v>
      </c>
      <c r="AF22" s="56">
        <v>20</v>
      </c>
      <c r="AG22" s="52"/>
      <c r="AH22" s="52"/>
      <c r="AJ22" s="59" t="s">
        <v>150</v>
      </c>
      <c r="AK22" s="37">
        <v>20</v>
      </c>
      <c r="AO22" s="59" t="s">
        <v>152</v>
      </c>
      <c r="AP22" s="61">
        <v>20</v>
      </c>
      <c r="AQ22" s="66"/>
      <c r="AR22" s="66"/>
      <c r="AT22" s="55" t="s">
        <v>154</v>
      </c>
      <c r="AU22" s="56">
        <v>20</v>
      </c>
      <c r="AV22" s="52"/>
      <c r="AW22" s="52"/>
      <c r="AY22" s="55" t="s">
        <v>150</v>
      </c>
      <c r="AZ22" s="37">
        <v>20</v>
      </c>
      <c r="BA22" t="s">
        <v>156</v>
      </c>
      <c r="BB22">
        <v>72</v>
      </c>
      <c r="BC22">
        <v>1</v>
      </c>
      <c r="BD22" s="59" t="s">
        <v>152</v>
      </c>
      <c r="BE22" s="61">
        <v>20</v>
      </c>
      <c r="BF22" t="s">
        <v>159</v>
      </c>
      <c r="BG22">
        <v>0</v>
      </c>
    </row>
    <row r="23" spans="1:60">
      <c r="A23" s="55" t="s">
        <v>149</v>
      </c>
      <c r="B23" s="37">
        <v>21</v>
      </c>
      <c r="C23" t="s">
        <v>10</v>
      </c>
      <c r="D23">
        <v>18</v>
      </c>
      <c r="E23">
        <v>1</v>
      </c>
      <c r="F23" s="55" t="s">
        <v>151</v>
      </c>
      <c r="G23" s="37">
        <v>21</v>
      </c>
      <c r="H23" t="s">
        <v>156</v>
      </c>
      <c r="I23">
        <v>72</v>
      </c>
      <c r="K23" s="55" t="s">
        <v>151</v>
      </c>
      <c r="L23" s="37">
        <v>21</v>
      </c>
      <c r="M23" t="s">
        <v>156</v>
      </c>
      <c r="N23">
        <v>72</v>
      </c>
      <c r="O23">
        <v>1</v>
      </c>
      <c r="P23" s="58" t="s">
        <v>154</v>
      </c>
      <c r="Q23" s="56">
        <v>21</v>
      </c>
      <c r="R23" s="52"/>
      <c r="S23" s="52"/>
      <c r="U23" s="59" t="s">
        <v>150</v>
      </c>
      <c r="V23" s="57">
        <v>21</v>
      </c>
      <c r="W23" t="s">
        <v>145</v>
      </c>
      <c r="X23">
        <v>80</v>
      </c>
      <c r="Y23">
        <v>1</v>
      </c>
      <c r="Z23" s="59" t="s">
        <v>152</v>
      </c>
      <c r="AA23" s="59">
        <v>21</v>
      </c>
      <c r="AB23" s="66" t="s">
        <v>157</v>
      </c>
      <c r="AC23" s="69">
        <v>80</v>
      </c>
      <c r="AD23">
        <v>1</v>
      </c>
      <c r="AE23" s="58" t="s">
        <v>154</v>
      </c>
      <c r="AF23" s="56">
        <v>21</v>
      </c>
      <c r="AG23" s="52"/>
      <c r="AH23" s="52"/>
      <c r="AJ23" s="59" t="s">
        <v>150</v>
      </c>
      <c r="AK23" s="37">
        <v>21</v>
      </c>
      <c r="AO23" s="58" t="s">
        <v>153</v>
      </c>
      <c r="AP23" s="62">
        <v>21</v>
      </c>
      <c r="AQ23" s="64"/>
      <c r="AR23" s="64"/>
      <c r="AT23" s="55" t="s">
        <v>149</v>
      </c>
      <c r="AU23" s="37">
        <v>21</v>
      </c>
      <c r="AV23" t="s">
        <v>10</v>
      </c>
      <c r="AW23">
        <v>18</v>
      </c>
      <c r="AX23">
        <v>1</v>
      </c>
      <c r="AY23" s="55" t="s">
        <v>151</v>
      </c>
      <c r="AZ23" s="37">
        <v>21</v>
      </c>
      <c r="BA23" t="s">
        <v>148</v>
      </c>
      <c r="BB23">
        <v>80</v>
      </c>
      <c r="BC23">
        <v>1</v>
      </c>
      <c r="BD23" s="58" t="s">
        <v>153</v>
      </c>
      <c r="BE23" s="62">
        <v>21</v>
      </c>
      <c r="BF23" s="64"/>
      <c r="BG23" s="64"/>
    </row>
    <row r="24" spans="1:60">
      <c r="A24" s="55" t="s">
        <v>150</v>
      </c>
      <c r="B24" s="37">
        <v>22</v>
      </c>
      <c r="C24" t="s">
        <v>145</v>
      </c>
      <c r="D24">
        <v>80</v>
      </c>
      <c r="E24">
        <v>1</v>
      </c>
      <c r="F24" s="55" t="s">
        <v>152</v>
      </c>
      <c r="G24" s="37">
        <v>22</v>
      </c>
      <c r="H24" t="s">
        <v>148</v>
      </c>
      <c r="I24">
        <v>80</v>
      </c>
      <c r="K24" s="55" t="s">
        <v>152</v>
      </c>
      <c r="L24" s="37">
        <v>22</v>
      </c>
      <c r="M24" t="s">
        <v>148</v>
      </c>
      <c r="N24">
        <v>80</v>
      </c>
      <c r="P24" s="58" t="s">
        <v>149</v>
      </c>
      <c r="Q24" s="56">
        <v>22</v>
      </c>
      <c r="R24" s="52"/>
      <c r="S24" s="52"/>
      <c r="U24" s="59" t="s">
        <v>150</v>
      </c>
      <c r="V24" s="57">
        <v>22</v>
      </c>
      <c r="W24" t="s">
        <v>156</v>
      </c>
      <c r="X24">
        <v>72</v>
      </c>
      <c r="Y24">
        <v>1</v>
      </c>
      <c r="Z24" s="58" t="s">
        <v>153</v>
      </c>
      <c r="AA24" s="58">
        <v>22</v>
      </c>
      <c r="AB24" s="64"/>
      <c r="AC24" s="67"/>
      <c r="AE24" s="59" t="s">
        <v>149</v>
      </c>
      <c r="AF24" s="57">
        <v>22</v>
      </c>
      <c r="AG24" t="s">
        <v>10</v>
      </c>
      <c r="AH24">
        <v>18</v>
      </c>
      <c r="AJ24" s="59" t="s">
        <v>151</v>
      </c>
      <c r="AK24" s="37">
        <v>22</v>
      </c>
      <c r="AL24" t="s">
        <v>10</v>
      </c>
      <c r="AN24">
        <v>1</v>
      </c>
      <c r="AO24" s="58" t="s">
        <v>154</v>
      </c>
      <c r="AP24" s="62">
        <v>22</v>
      </c>
      <c r="AQ24" s="64"/>
      <c r="AR24" s="64"/>
      <c r="AT24" s="55" t="s">
        <v>150</v>
      </c>
      <c r="AU24" s="37">
        <v>22</v>
      </c>
      <c r="AV24" t="s">
        <v>145</v>
      </c>
      <c r="AW24">
        <v>80</v>
      </c>
      <c r="AX24">
        <v>1</v>
      </c>
      <c r="AY24" s="55" t="s">
        <v>152</v>
      </c>
      <c r="AZ24" s="37">
        <v>22</v>
      </c>
      <c r="BA24" t="s">
        <v>10</v>
      </c>
      <c r="BB24">
        <v>18</v>
      </c>
      <c r="BC24">
        <v>1</v>
      </c>
      <c r="BD24" s="58" t="s">
        <v>154</v>
      </c>
      <c r="BE24" s="62">
        <v>22</v>
      </c>
      <c r="BF24" s="64"/>
      <c r="BG24" s="64"/>
    </row>
    <row r="25" spans="1:60">
      <c r="A25" s="55" t="s">
        <v>150</v>
      </c>
      <c r="B25" s="37">
        <v>23</v>
      </c>
      <c r="C25" t="s">
        <v>156</v>
      </c>
      <c r="D25">
        <v>72</v>
      </c>
      <c r="E25">
        <v>1</v>
      </c>
      <c r="F25" s="55" t="s">
        <v>153</v>
      </c>
      <c r="G25" s="56">
        <v>23</v>
      </c>
      <c r="H25" s="52"/>
      <c r="I25" s="52"/>
      <c r="K25" s="55" t="s">
        <v>153</v>
      </c>
      <c r="L25" s="56">
        <v>23</v>
      </c>
      <c r="M25" s="52"/>
      <c r="N25" s="52"/>
      <c r="P25" s="58" t="s">
        <v>150</v>
      </c>
      <c r="Q25" s="56">
        <v>23</v>
      </c>
      <c r="R25" s="52"/>
      <c r="S25" s="52"/>
      <c r="U25" s="59" t="s">
        <v>151</v>
      </c>
      <c r="V25" s="57">
        <v>23</v>
      </c>
      <c r="W25" t="s">
        <v>157</v>
      </c>
      <c r="X25">
        <v>80</v>
      </c>
      <c r="Y25">
        <v>1</v>
      </c>
      <c r="Z25" s="58" t="s">
        <v>154</v>
      </c>
      <c r="AA25" s="58">
        <v>23</v>
      </c>
      <c r="AB25" s="64"/>
      <c r="AC25" s="67"/>
      <c r="AE25" s="59" t="s">
        <v>150</v>
      </c>
      <c r="AF25" s="57">
        <v>23</v>
      </c>
      <c r="AG25" t="s">
        <v>145</v>
      </c>
      <c r="AH25">
        <v>80</v>
      </c>
      <c r="AJ25" s="59" t="s">
        <v>152</v>
      </c>
      <c r="AK25" s="37">
        <v>23</v>
      </c>
      <c r="AO25" s="55" t="s">
        <v>149</v>
      </c>
      <c r="AP25" s="70">
        <v>23</v>
      </c>
      <c r="AQ25" s="71" t="s">
        <v>161</v>
      </c>
      <c r="AT25" s="55" t="s">
        <v>150</v>
      </c>
      <c r="AU25" s="37">
        <v>23</v>
      </c>
      <c r="AV25" t="s">
        <v>156</v>
      </c>
      <c r="AW25">
        <v>72</v>
      </c>
      <c r="AX25">
        <v>1</v>
      </c>
      <c r="AY25" s="58" t="s">
        <v>153</v>
      </c>
      <c r="AZ25" s="56">
        <v>23</v>
      </c>
      <c r="BA25" s="52"/>
      <c r="BB25" s="52"/>
      <c r="BD25" s="55" t="s">
        <v>149</v>
      </c>
      <c r="BE25" s="70">
        <v>23</v>
      </c>
      <c r="BF25" t="s">
        <v>10</v>
      </c>
      <c r="BG25">
        <v>18</v>
      </c>
      <c r="BH25">
        <v>1</v>
      </c>
    </row>
    <row r="26" spans="1:60">
      <c r="A26" s="55" t="s">
        <v>151</v>
      </c>
      <c r="B26" s="37">
        <v>24</v>
      </c>
      <c r="C26" t="s">
        <v>156</v>
      </c>
      <c r="D26">
        <v>72</v>
      </c>
      <c r="F26" s="55" t="s">
        <v>154</v>
      </c>
      <c r="G26" s="56">
        <v>24</v>
      </c>
      <c r="H26" s="52"/>
      <c r="I26" s="52"/>
      <c r="K26" s="55" t="s">
        <v>154</v>
      </c>
      <c r="L26" s="56">
        <v>24</v>
      </c>
      <c r="M26" s="52"/>
      <c r="N26" s="52"/>
      <c r="P26" s="58" t="s">
        <v>150</v>
      </c>
      <c r="Q26" s="56">
        <v>24</v>
      </c>
      <c r="R26" s="52"/>
      <c r="S26" s="52"/>
      <c r="U26" s="59" t="s">
        <v>152</v>
      </c>
      <c r="V26" s="57">
        <v>24</v>
      </c>
      <c r="W26" t="s">
        <v>10</v>
      </c>
      <c r="X26">
        <v>18</v>
      </c>
      <c r="Y26">
        <v>1</v>
      </c>
      <c r="Z26" s="59" t="s">
        <v>149</v>
      </c>
      <c r="AA26" s="59">
        <v>24</v>
      </c>
      <c r="AB26" s="66" t="s">
        <v>10</v>
      </c>
      <c r="AC26" s="69">
        <v>18</v>
      </c>
      <c r="AD26">
        <v>1</v>
      </c>
      <c r="AE26" s="59" t="s">
        <v>150</v>
      </c>
      <c r="AF26" s="57">
        <v>24</v>
      </c>
      <c r="AG26" t="s">
        <v>156</v>
      </c>
      <c r="AH26">
        <v>72</v>
      </c>
      <c r="AJ26" s="58" t="s">
        <v>153</v>
      </c>
      <c r="AK26" s="56">
        <v>24</v>
      </c>
      <c r="AL26" s="52"/>
      <c r="AM26" s="52"/>
      <c r="AO26" s="55" t="s">
        <v>150</v>
      </c>
      <c r="AP26" s="70">
        <v>24</v>
      </c>
      <c r="AT26" s="55" t="s">
        <v>151</v>
      </c>
      <c r="AU26" s="37">
        <v>24</v>
      </c>
      <c r="AV26" t="s">
        <v>156</v>
      </c>
      <c r="AW26">
        <v>72</v>
      </c>
      <c r="AY26" s="58" t="s">
        <v>154</v>
      </c>
      <c r="AZ26" s="56">
        <v>24</v>
      </c>
      <c r="BA26" s="52"/>
      <c r="BB26" s="52"/>
      <c r="BD26" s="55" t="s">
        <v>150</v>
      </c>
      <c r="BE26" s="70">
        <v>24</v>
      </c>
      <c r="BF26" t="s">
        <v>159</v>
      </c>
      <c r="BG26">
        <v>0</v>
      </c>
    </row>
    <row r="27" spans="1:60">
      <c r="A27" s="55" t="s">
        <v>152</v>
      </c>
      <c r="B27" s="37">
        <v>25</v>
      </c>
      <c r="C27" t="s">
        <v>148</v>
      </c>
      <c r="D27">
        <v>80</v>
      </c>
      <c r="F27" s="55" t="s">
        <v>149</v>
      </c>
      <c r="G27" s="37">
        <v>25</v>
      </c>
      <c r="H27" t="s">
        <v>10</v>
      </c>
      <c r="I27">
        <v>18</v>
      </c>
      <c r="J27">
        <v>1</v>
      </c>
      <c r="K27" s="55" t="s">
        <v>149</v>
      </c>
      <c r="L27" s="37">
        <v>25</v>
      </c>
      <c r="M27" t="s">
        <v>155</v>
      </c>
      <c r="N27">
        <v>0</v>
      </c>
      <c r="P27" s="58" t="s">
        <v>151</v>
      </c>
      <c r="Q27" s="56">
        <v>25</v>
      </c>
      <c r="R27" s="52"/>
      <c r="S27" s="52"/>
      <c r="U27" s="58" t="s">
        <v>153</v>
      </c>
      <c r="V27" s="56">
        <v>25</v>
      </c>
      <c r="W27" s="52"/>
      <c r="X27" s="52"/>
      <c r="Z27" s="59" t="s">
        <v>150</v>
      </c>
      <c r="AA27" s="59">
        <v>25</v>
      </c>
      <c r="AB27" s="66" t="s">
        <v>145</v>
      </c>
      <c r="AC27" s="69">
        <v>80</v>
      </c>
      <c r="AD27">
        <v>1</v>
      </c>
      <c r="AE27" s="59" t="s">
        <v>151</v>
      </c>
      <c r="AF27" s="57">
        <v>25</v>
      </c>
      <c r="AG27" t="s">
        <v>156</v>
      </c>
      <c r="AH27">
        <v>72</v>
      </c>
      <c r="AJ27" s="58" t="s">
        <v>154</v>
      </c>
      <c r="AK27" s="56">
        <v>25</v>
      </c>
      <c r="AL27" s="52"/>
      <c r="AM27" s="52"/>
      <c r="AO27" s="55" t="s">
        <v>150</v>
      </c>
      <c r="AP27" s="70">
        <v>25</v>
      </c>
      <c r="AT27" s="55" t="s">
        <v>152</v>
      </c>
      <c r="AU27" s="37">
        <v>25</v>
      </c>
      <c r="AV27" t="s">
        <v>148</v>
      </c>
      <c r="AW27">
        <v>80</v>
      </c>
      <c r="AY27" s="55" t="s">
        <v>149</v>
      </c>
      <c r="AZ27" s="37">
        <v>25</v>
      </c>
      <c r="BA27" t="s">
        <v>10</v>
      </c>
      <c r="BB27">
        <v>18</v>
      </c>
      <c r="BC27">
        <v>1</v>
      </c>
      <c r="BD27" s="58" t="s">
        <v>150</v>
      </c>
      <c r="BE27" s="62">
        <v>25</v>
      </c>
      <c r="BF27" s="52"/>
      <c r="BG27" s="52"/>
    </row>
    <row r="28" spans="1:60">
      <c r="A28" s="55" t="s">
        <v>153</v>
      </c>
      <c r="B28" s="56">
        <v>26</v>
      </c>
      <c r="C28" s="52"/>
      <c r="D28" s="52"/>
      <c r="F28" s="55" t="s">
        <v>150</v>
      </c>
      <c r="G28" s="37">
        <v>26</v>
      </c>
      <c r="H28" t="s">
        <v>145</v>
      </c>
      <c r="I28">
        <v>80</v>
      </c>
      <c r="J28">
        <v>1</v>
      </c>
      <c r="K28" s="55" t="s">
        <v>150</v>
      </c>
      <c r="L28" s="37">
        <v>26</v>
      </c>
      <c r="M28" t="s">
        <v>155</v>
      </c>
      <c r="N28">
        <v>0</v>
      </c>
      <c r="P28" s="58" t="s">
        <v>152</v>
      </c>
      <c r="Q28" s="56">
        <v>26</v>
      </c>
      <c r="R28" s="52"/>
      <c r="S28" s="52"/>
      <c r="U28" s="58" t="s">
        <v>154</v>
      </c>
      <c r="V28" s="56">
        <v>26</v>
      </c>
      <c r="W28" s="52"/>
      <c r="X28" s="52"/>
      <c r="Z28" s="59" t="s">
        <v>150</v>
      </c>
      <c r="AA28" s="59">
        <v>26</v>
      </c>
      <c r="AB28" s="66" t="s">
        <v>156</v>
      </c>
      <c r="AC28" s="69">
        <v>72</v>
      </c>
      <c r="AD28">
        <v>1</v>
      </c>
      <c r="AE28" s="59" t="s">
        <v>152</v>
      </c>
      <c r="AF28" s="57">
        <v>26</v>
      </c>
      <c r="AG28" t="s">
        <v>148</v>
      </c>
      <c r="AH28">
        <v>80</v>
      </c>
      <c r="AJ28" s="55" t="s">
        <v>149</v>
      </c>
      <c r="AK28" s="37">
        <v>26</v>
      </c>
      <c r="AL28" t="s">
        <v>10</v>
      </c>
      <c r="AN28">
        <v>1</v>
      </c>
      <c r="AO28" s="59" t="s">
        <v>151</v>
      </c>
      <c r="AP28" s="61">
        <v>26</v>
      </c>
      <c r="AQ28" s="66"/>
      <c r="AR28" s="66"/>
      <c r="AT28" s="55" t="s">
        <v>153</v>
      </c>
      <c r="AU28" s="56">
        <v>26</v>
      </c>
      <c r="AV28" s="52"/>
      <c r="AW28" s="52"/>
      <c r="AY28" s="55" t="s">
        <v>150</v>
      </c>
      <c r="AZ28" s="37">
        <v>26</v>
      </c>
      <c r="BA28" t="s">
        <v>145</v>
      </c>
      <c r="BB28">
        <v>80</v>
      </c>
      <c r="BC28">
        <v>1</v>
      </c>
      <c r="BD28" s="59" t="s">
        <v>151</v>
      </c>
      <c r="BE28" s="61">
        <v>26</v>
      </c>
      <c r="BF28" t="s">
        <v>159</v>
      </c>
      <c r="BG28">
        <v>0</v>
      </c>
    </row>
    <row r="29" spans="1:60">
      <c r="A29" s="55" t="s">
        <v>154</v>
      </c>
      <c r="B29" s="56">
        <v>27</v>
      </c>
      <c r="C29" s="52"/>
      <c r="D29" s="52"/>
      <c r="F29" s="55" t="s">
        <v>150</v>
      </c>
      <c r="G29" s="37">
        <v>27</v>
      </c>
      <c r="H29" t="s">
        <v>156</v>
      </c>
      <c r="I29">
        <v>72</v>
      </c>
      <c r="J29">
        <v>1</v>
      </c>
      <c r="K29" s="55" t="s">
        <v>150</v>
      </c>
      <c r="L29" s="37">
        <v>27</v>
      </c>
      <c r="M29" t="s">
        <v>10</v>
      </c>
      <c r="N29">
        <v>18</v>
      </c>
      <c r="P29" s="58" t="s">
        <v>153</v>
      </c>
      <c r="Q29" s="56">
        <v>27</v>
      </c>
      <c r="R29" s="52"/>
      <c r="S29" s="52"/>
      <c r="U29" s="59" t="s">
        <v>149</v>
      </c>
      <c r="V29" s="57">
        <v>27</v>
      </c>
      <c r="W29" t="s">
        <v>10</v>
      </c>
      <c r="X29">
        <v>18</v>
      </c>
      <c r="Y29">
        <v>1</v>
      </c>
      <c r="Z29" s="59" t="s">
        <v>151</v>
      </c>
      <c r="AA29" s="59">
        <v>27</v>
      </c>
      <c r="AB29" s="66" t="s">
        <v>156</v>
      </c>
      <c r="AC29" s="69">
        <v>72</v>
      </c>
      <c r="AD29">
        <v>1</v>
      </c>
      <c r="AE29" s="58" t="s">
        <v>153</v>
      </c>
      <c r="AF29" s="56">
        <v>27</v>
      </c>
      <c r="AG29" s="52"/>
      <c r="AH29" s="52"/>
      <c r="AJ29" s="55" t="s">
        <v>150</v>
      </c>
      <c r="AK29" s="37">
        <v>27</v>
      </c>
      <c r="AO29" s="59" t="s">
        <v>152</v>
      </c>
      <c r="AP29" s="61">
        <v>27</v>
      </c>
      <c r="AQ29" s="66"/>
      <c r="AR29" s="66"/>
      <c r="AT29" s="55" t="s">
        <v>154</v>
      </c>
      <c r="AU29" s="56">
        <v>27</v>
      </c>
      <c r="AV29" s="52"/>
      <c r="AW29" s="52"/>
      <c r="AY29" s="55" t="s">
        <v>150</v>
      </c>
      <c r="AZ29" s="37">
        <v>27</v>
      </c>
      <c r="BA29" t="s">
        <v>156</v>
      </c>
      <c r="BB29">
        <v>72</v>
      </c>
      <c r="BC29">
        <v>1</v>
      </c>
      <c r="BD29" s="59" t="s">
        <v>152</v>
      </c>
      <c r="BE29" s="61">
        <v>27</v>
      </c>
      <c r="BF29" t="s">
        <v>159</v>
      </c>
      <c r="BG29">
        <v>0</v>
      </c>
    </row>
    <row r="30" spans="1:60">
      <c r="A30" s="55" t="s">
        <v>149</v>
      </c>
      <c r="B30" s="37">
        <v>28</v>
      </c>
      <c r="C30" t="s">
        <v>10</v>
      </c>
      <c r="D30">
        <v>18</v>
      </c>
      <c r="E30">
        <v>1</v>
      </c>
      <c r="F30" s="55" t="s">
        <v>151</v>
      </c>
      <c r="G30" s="37">
        <v>28</v>
      </c>
      <c r="H30" t="s">
        <v>156</v>
      </c>
      <c r="I30">
        <v>72</v>
      </c>
      <c r="K30" s="55" t="s">
        <v>151</v>
      </c>
      <c r="L30" s="37">
        <v>28</v>
      </c>
      <c r="M30" t="s">
        <v>156</v>
      </c>
      <c r="N30">
        <v>72</v>
      </c>
      <c r="O30">
        <v>1</v>
      </c>
      <c r="P30" s="58" t="s">
        <v>154</v>
      </c>
      <c r="Q30" s="56">
        <v>28</v>
      </c>
      <c r="R30" s="52"/>
      <c r="S30" s="52"/>
      <c r="U30" s="59" t="s">
        <v>150</v>
      </c>
      <c r="V30" s="57">
        <v>28</v>
      </c>
      <c r="W30" t="s">
        <v>159</v>
      </c>
      <c r="X30">
        <v>0</v>
      </c>
      <c r="Z30" s="59" t="s">
        <v>152</v>
      </c>
      <c r="AA30" s="59">
        <v>28</v>
      </c>
      <c r="AB30" s="66" t="s">
        <v>157</v>
      </c>
      <c r="AC30" s="69">
        <v>80</v>
      </c>
      <c r="AD30">
        <v>1</v>
      </c>
      <c r="AE30" s="58" t="s">
        <v>154</v>
      </c>
      <c r="AF30" s="56">
        <v>28</v>
      </c>
      <c r="AG30" s="52"/>
      <c r="AH30" s="52"/>
      <c r="AJ30" s="55" t="s">
        <v>150</v>
      </c>
      <c r="AK30" s="37">
        <v>28</v>
      </c>
      <c r="AO30" s="58" t="s">
        <v>153</v>
      </c>
      <c r="AP30" s="62">
        <v>28</v>
      </c>
      <c r="AQ30" s="64"/>
      <c r="AR30" s="64"/>
      <c r="AT30" s="55" t="s">
        <v>149</v>
      </c>
      <c r="AU30" s="37">
        <v>28</v>
      </c>
      <c r="AV30" t="s">
        <v>10</v>
      </c>
      <c r="AW30">
        <v>18</v>
      </c>
      <c r="AX30">
        <v>1</v>
      </c>
      <c r="AY30" s="55" t="s">
        <v>151</v>
      </c>
      <c r="AZ30" s="37">
        <v>28</v>
      </c>
      <c r="BA30" t="s">
        <v>156</v>
      </c>
      <c r="BB30">
        <v>72</v>
      </c>
      <c r="BC30">
        <v>1</v>
      </c>
      <c r="BD30" s="58" t="s">
        <v>153</v>
      </c>
      <c r="BE30" s="62">
        <v>28</v>
      </c>
      <c r="BF30" s="64"/>
      <c r="BG30" s="64"/>
    </row>
    <row r="31" spans="1:60">
      <c r="A31" s="55" t="s">
        <v>150</v>
      </c>
      <c r="B31" s="37">
        <v>29</v>
      </c>
      <c r="C31" t="s">
        <v>145</v>
      </c>
      <c r="D31">
        <v>80</v>
      </c>
      <c r="E31">
        <v>1</v>
      </c>
      <c r="K31" s="55" t="s">
        <v>152</v>
      </c>
      <c r="L31" s="37">
        <v>29</v>
      </c>
      <c r="M31" t="s">
        <v>148</v>
      </c>
      <c r="N31">
        <v>80</v>
      </c>
      <c r="O31">
        <v>1</v>
      </c>
      <c r="P31" s="55" t="s">
        <v>149</v>
      </c>
      <c r="Q31" s="57">
        <v>29</v>
      </c>
      <c r="R31" t="s">
        <v>10</v>
      </c>
      <c r="S31">
        <v>18</v>
      </c>
      <c r="T31">
        <v>1</v>
      </c>
      <c r="U31" s="59" t="s">
        <v>150</v>
      </c>
      <c r="V31" s="57">
        <v>29</v>
      </c>
      <c r="W31" t="s">
        <v>159</v>
      </c>
      <c r="X31">
        <v>0</v>
      </c>
      <c r="Z31" s="58" t="s">
        <v>153</v>
      </c>
      <c r="AA31" s="58">
        <v>29</v>
      </c>
      <c r="AB31" s="64"/>
      <c r="AC31" s="67"/>
      <c r="AE31" s="55" t="s">
        <v>149</v>
      </c>
      <c r="AF31" s="57">
        <v>29</v>
      </c>
      <c r="AG31" t="s">
        <v>10</v>
      </c>
      <c r="AH31">
        <v>18</v>
      </c>
      <c r="AJ31" s="59" t="s">
        <v>151</v>
      </c>
      <c r="AK31" s="37">
        <v>29</v>
      </c>
      <c r="AO31" s="58" t="s">
        <v>154</v>
      </c>
      <c r="AP31" s="62">
        <v>29</v>
      </c>
      <c r="AQ31" s="64"/>
      <c r="AR31" s="64"/>
      <c r="AT31" s="55" t="s">
        <v>150</v>
      </c>
      <c r="AU31" s="37">
        <v>29</v>
      </c>
      <c r="AV31" t="s">
        <v>145</v>
      </c>
      <c r="AW31">
        <v>80</v>
      </c>
      <c r="AX31">
        <v>1</v>
      </c>
      <c r="AY31" s="55" t="s">
        <v>152</v>
      </c>
      <c r="AZ31" s="37">
        <v>29</v>
      </c>
      <c r="BA31" t="s">
        <v>148</v>
      </c>
      <c r="BB31">
        <v>80</v>
      </c>
      <c r="BD31" s="58" t="s">
        <v>154</v>
      </c>
      <c r="BE31" s="62">
        <v>29</v>
      </c>
      <c r="BF31" s="64"/>
      <c r="BG31" s="64"/>
    </row>
    <row r="32" spans="1:60">
      <c r="A32" s="55" t="s">
        <v>150</v>
      </c>
      <c r="B32" s="37">
        <v>30</v>
      </c>
      <c r="C32" t="s">
        <v>156</v>
      </c>
      <c r="D32">
        <v>72</v>
      </c>
      <c r="E32">
        <v>1</v>
      </c>
      <c r="K32" s="55" t="s">
        <v>153</v>
      </c>
      <c r="L32" s="56">
        <v>30</v>
      </c>
      <c r="M32" s="52"/>
      <c r="N32" s="52"/>
      <c r="P32" s="55" t="s">
        <v>150</v>
      </c>
      <c r="Q32" s="57">
        <v>30</v>
      </c>
      <c r="R32" t="s">
        <v>10</v>
      </c>
      <c r="S32">
        <v>18</v>
      </c>
      <c r="T32">
        <v>1</v>
      </c>
      <c r="U32" s="59" t="s">
        <v>151</v>
      </c>
      <c r="V32" s="57">
        <v>30</v>
      </c>
      <c r="W32" t="s">
        <v>159</v>
      </c>
      <c r="X32">
        <v>0</v>
      </c>
      <c r="Z32" s="58" t="s">
        <v>154</v>
      </c>
      <c r="AA32" s="58">
        <v>30</v>
      </c>
      <c r="AB32" s="64"/>
      <c r="AC32" s="67"/>
      <c r="AE32" s="55" t="s">
        <v>150</v>
      </c>
      <c r="AF32" s="57">
        <v>30</v>
      </c>
      <c r="AG32" t="s">
        <v>159</v>
      </c>
      <c r="AH32">
        <v>0</v>
      </c>
      <c r="AJ32" s="59" t="s">
        <v>152</v>
      </c>
      <c r="AK32" s="37">
        <v>30</v>
      </c>
      <c r="AO32" s="55" t="s">
        <v>149</v>
      </c>
      <c r="AP32" s="70">
        <v>30</v>
      </c>
      <c r="AQ32" s="71" t="s">
        <v>10</v>
      </c>
      <c r="AR32" s="65">
        <v>18</v>
      </c>
      <c r="AS32">
        <v>1</v>
      </c>
      <c r="AT32" s="55" t="s">
        <v>150</v>
      </c>
      <c r="AU32" s="37">
        <v>30</v>
      </c>
      <c r="AV32" t="s">
        <v>156</v>
      </c>
      <c r="AW32">
        <v>72</v>
      </c>
      <c r="AX32">
        <v>1</v>
      </c>
      <c r="AY32" s="58" t="s">
        <v>153</v>
      </c>
      <c r="AZ32" s="56">
        <v>30</v>
      </c>
      <c r="BA32" s="52"/>
      <c r="BB32" s="52"/>
      <c r="BD32" s="55" t="s">
        <v>149</v>
      </c>
      <c r="BE32" s="70">
        <v>30</v>
      </c>
      <c r="BF32" t="s">
        <v>10</v>
      </c>
      <c r="BG32">
        <v>18</v>
      </c>
      <c r="BH32">
        <v>1</v>
      </c>
    </row>
    <row r="33" spans="1:60">
      <c r="A33" s="55" t="s">
        <v>151</v>
      </c>
      <c r="B33" s="37">
        <v>31</v>
      </c>
      <c r="C33" t="s">
        <v>156</v>
      </c>
      <c r="D33">
        <v>72</v>
      </c>
      <c r="E33">
        <v>1</v>
      </c>
      <c r="K33" s="55" t="s">
        <v>154</v>
      </c>
      <c r="L33" s="56">
        <v>31</v>
      </c>
      <c r="M33" s="52"/>
      <c r="N33" s="52"/>
      <c r="U33" s="59" t="s">
        <v>152</v>
      </c>
      <c r="V33" s="57">
        <v>31</v>
      </c>
      <c r="W33" t="s">
        <v>159</v>
      </c>
      <c r="X33">
        <v>0</v>
      </c>
      <c r="Z33" s="59"/>
      <c r="AA33" s="59"/>
      <c r="AB33" s="66"/>
      <c r="AC33" s="69"/>
      <c r="AE33" s="55" t="s">
        <v>150</v>
      </c>
      <c r="AF33" s="57">
        <v>31</v>
      </c>
      <c r="AG33" t="s">
        <v>159</v>
      </c>
      <c r="AH33">
        <v>0</v>
      </c>
      <c r="AJ33" s="58" t="s">
        <v>153</v>
      </c>
      <c r="AK33" s="56">
        <v>31</v>
      </c>
      <c r="AL33" s="52"/>
      <c r="AM33" s="52"/>
      <c r="AO33" s="55"/>
      <c r="AP33" s="70"/>
      <c r="AT33" s="55" t="s">
        <v>151</v>
      </c>
      <c r="AU33" s="37">
        <v>31</v>
      </c>
      <c r="AV33" t="s">
        <v>156</v>
      </c>
      <c r="AW33">
        <v>72</v>
      </c>
      <c r="AY33" s="59"/>
      <c r="AZ33" s="57"/>
      <c r="BA33" s="60"/>
      <c r="BB33" s="60"/>
      <c r="BD33" s="55"/>
      <c r="BE33" s="70"/>
      <c r="BF33"/>
      <c r="BG33"/>
    </row>
    <row r="34" spans="1:60">
      <c r="Z34" s="59"/>
      <c r="AA34" s="59"/>
      <c r="AB34" s="66"/>
      <c r="AC34" s="69"/>
      <c r="BF34"/>
      <c r="BG34"/>
    </row>
    <row r="35" spans="1:60">
      <c r="A35" s="73" t="s">
        <v>162</v>
      </c>
      <c r="D35">
        <f>SUM(D4:D33)</f>
        <v>1298</v>
      </c>
      <c r="E35" s="53">
        <f>SUM(E4:E33)</f>
        <v>14</v>
      </c>
      <c r="I35">
        <f>SUM(I4:I33)</f>
        <v>1208</v>
      </c>
      <c r="J35" s="53">
        <f>SUM(J4:J33)</f>
        <v>12</v>
      </c>
      <c r="N35">
        <f>SUM(N4:N33)</f>
        <v>1136</v>
      </c>
      <c r="O35" s="53">
        <f>SUM(O4:O33)</f>
        <v>12</v>
      </c>
      <c r="S35">
        <f>SUM(S4:S33)</f>
        <v>626</v>
      </c>
      <c r="T35" s="53">
        <f>SUM(T4:T33)</f>
        <v>12</v>
      </c>
      <c r="X35">
        <f>SUM(X4:X33)</f>
        <v>750</v>
      </c>
      <c r="Y35" s="53">
        <f>SUM(Y4:Y33)</f>
        <v>10</v>
      </c>
      <c r="Z35" s="59"/>
      <c r="AA35" s="59"/>
      <c r="AB35" s="66"/>
      <c r="AC35">
        <f>SUM(AC4:AC33)</f>
        <v>1162</v>
      </c>
      <c r="AD35" s="53">
        <f>SUM(AD4:AD33)</f>
        <v>19</v>
      </c>
      <c r="AH35">
        <f>SUM(AH4:AH33)</f>
        <v>930</v>
      </c>
      <c r="AI35" s="53">
        <f>SUM(AI4:AI33)</f>
        <v>9</v>
      </c>
      <c r="AM35">
        <f>SUM(AM4:AM33)</f>
        <v>0</v>
      </c>
      <c r="AN35" s="53">
        <f>SUM(AN4:AN33)</f>
        <v>2</v>
      </c>
      <c r="AR35">
        <f>SUM(AR4:AR33)</f>
        <v>18</v>
      </c>
      <c r="AS35" s="53">
        <f>SUM(AS4:AS33)</f>
        <v>2</v>
      </c>
      <c r="AW35">
        <f>SUM(AW4:AW33)</f>
        <v>1504</v>
      </c>
      <c r="AX35" s="53">
        <f>SUM(AX4:AX33)</f>
        <v>15</v>
      </c>
      <c r="BB35">
        <f>SUM(BB4:BB33)</f>
        <v>1144</v>
      </c>
      <c r="BC35" s="53">
        <f>SUM(BC4:BC33)</f>
        <v>14</v>
      </c>
      <c r="BF35"/>
      <c r="BG35">
        <f>SUM(BG4:BG33)</f>
        <v>850</v>
      </c>
      <c r="BH35" s="53">
        <f>SUM(BH4:BH33)</f>
        <v>11</v>
      </c>
    </row>
    <row r="36" spans="1:60">
      <c r="A36" s="73" t="s">
        <v>163</v>
      </c>
      <c r="Z36" s="59"/>
      <c r="AA36" s="59"/>
      <c r="AB36" s="66"/>
      <c r="AC36" s="69"/>
      <c r="BF36"/>
      <c r="BG36"/>
    </row>
    <row r="37" spans="1:60">
      <c r="A37" s="73" t="s">
        <v>169</v>
      </c>
      <c r="D37" s="53">
        <f>E35+J35+O35+T35+Y35+AD35+AI35+AN35+AS35+AX35+BC35+BH35</f>
        <v>132</v>
      </c>
      <c r="Z37" s="59"/>
      <c r="AA37" s="59"/>
      <c r="AB37" s="66"/>
      <c r="AC37" s="69"/>
      <c r="AH37" s="51">
        <f>SUM(D35:AH35)</f>
        <v>7189</v>
      </c>
      <c r="AM37" s="51">
        <f>SUM(AM35:BG35)</f>
        <v>3549</v>
      </c>
    </row>
    <row r="38" spans="1:60">
      <c r="Z38" s="59"/>
      <c r="AA38" s="59"/>
      <c r="AB38" s="66"/>
      <c r="AC38" s="69"/>
    </row>
    <row r="39" spans="1:60">
      <c r="A39" s="55" t="s">
        <v>147</v>
      </c>
      <c r="Z39" s="60"/>
      <c r="AA39" s="60"/>
      <c r="AB39" s="66"/>
      <c r="AC39" s="69"/>
    </row>
    <row r="40" spans="1:60">
      <c r="A40" s="55" t="s">
        <v>146</v>
      </c>
      <c r="Z40" s="60"/>
      <c r="AA40" s="60"/>
      <c r="AB40" s="66"/>
      <c r="AC40" s="69"/>
    </row>
    <row r="41" spans="1:60">
      <c r="Z41" s="60"/>
      <c r="AA41" s="60"/>
      <c r="AB41" s="66"/>
      <c r="AC41" s="69"/>
    </row>
    <row r="42" spans="1:60">
      <c r="B42" s="55" t="s">
        <v>167</v>
      </c>
      <c r="C42" t="s">
        <v>164</v>
      </c>
      <c r="D42">
        <v>7189</v>
      </c>
      <c r="F42" s="55">
        <v>4</v>
      </c>
      <c r="Z42" s="60"/>
      <c r="AA42" s="60"/>
      <c r="AB42" s="66"/>
      <c r="AC42" s="69"/>
    </row>
    <row r="43" spans="1:60">
      <c r="C43" t="s">
        <v>165</v>
      </c>
      <c r="D43">
        <v>3516</v>
      </c>
      <c r="F43" s="55">
        <v>5</v>
      </c>
      <c r="Z43" s="60"/>
      <c r="AA43" s="60"/>
      <c r="AB43" s="66"/>
      <c r="AC43" s="69"/>
    </row>
    <row r="44" spans="1:60">
      <c r="Z44" s="60"/>
      <c r="AA44" s="60"/>
      <c r="AB44" s="66"/>
      <c r="AC44" s="69"/>
    </row>
    <row r="45" spans="1:60">
      <c r="Z45" s="60"/>
      <c r="AA45" s="60"/>
      <c r="AB45" s="66"/>
      <c r="AC45" s="69"/>
    </row>
    <row r="46" spans="1:60">
      <c r="B46" s="73" t="s">
        <v>168</v>
      </c>
      <c r="C46" t="s">
        <v>170</v>
      </c>
      <c r="D46">
        <f>132*4.55</f>
        <v>600.6</v>
      </c>
      <c r="Z46" s="60"/>
      <c r="AA46" s="60"/>
      <c r="AB46" s="66"/>
      <c r="AC46" s="69"/>
    </row>
    <row r="47" spans="1:60">
      <c r="Z47" s="60"/>
      <c r="AA47" s="60"/>
      <c r="AB47" s="66"/>
      <c r="AC47" s="69"/>
    </row>
    <row r="48" spans="1:60" ht="13.5" thickBot="1"/>
    <row r="49" spans="1:60" ht="25.5" customHeight="1">
      <c r="A49"/>
      <c r="B49" s="82" t="s">
        <v>33</v>
      </c>
      <c r="C49" s="79" t="s">
        <v>34</v>
      </c>
      <c r="D49" s="137" t="s">
        <v>35</v>
      </c>
      <c r="E49" s="138"/>
      <c r="F49" s="133" t="s">
        <v>36</v>
      </c>
      <c r="G49" s="133"/>
      <c r="H49" s="134"/>
      <c r="K49"/>
      <c r="L49" s="55"/>
      <c r="M49" s="37"/>
      <c r="P49"/>
      <c r="Q49" s="55"/>
      <c r="R49" s="57"/>
      <c r="U49"/>
      <c r="V49" s="59"/>
      <c r="W49" s="57"/>
      <c r="AB49"/>
      <c r="AC49" s="65"/>
      <c r="AD49" s="68"/>
      <c r="AE49"/>
      <c r="AF49" s="55"/>
      <c r="AG49" s="57"/>
      <c r="AK49"/>
      <c r="AL49" s="37"/>
      <c r="AP49"/>
      <c r="AQ49" s="63"/>
      <c r="AS49" s="65"/>
      <c r="AT49"/>
      <c r="AU49" s="55"/>
      <c r="AV49" s="37"/>
      <c r="AY49"/>
      <c r="AZ49" s="55"/>
      <c r="BA49" s="37"/>
      <c r="BE49"/>
      <c r="BF49" s="63"/>
      <c r="BH49" s="65"/>
    </row>
    <row r="50" spans="1:60" ht="26.25" customHeight="1">
      <c r="A50"/>
      <c r="B50" s="83" t="s">
        <v>40</v>
      </c>
      <c r="C50" s="80" t="s">
        <v>41</v>
      </c>
      <c r="D50" s="139" t="s">
        <v>42</v>
      </c>
      <c r="E50" s="140"/>
      <c r="F50" s="135" t="s">
        <v>43</v>
      </c>
      <c r="G50" s="135"/>
      <c r="H50" s="136"/>
      <c r="K50"/>
      <c r="L50" s="55"/>
      <c r="M50" s="37"/>
      <c r="P50"/>
      <c r="Q50" s="55"/>
      <c r="R50" s="57"/>
      <c r="U50"/>
      <c r="V50" s="59"/>
      <c r="W50" s="57"/>
      <c r="AB50"/>
      <c r="AC50" s="65"/>
      <c r="AD50" s="68"/>
      <c r="AE50"/>
      <c r="AF50" s="55"/>
      <c r="AG50" s="57"/>
      <c r="AK50"/>
      <c r="AL50" s="37"/>
      <c r="AP50"/>
      <c r="AQ50" s="63"/>
      <c r="AS50" s="65"/>
      <c r="AT50"/>
      <c r="AU50" s="55"/>
      <c r="AV50" s="37"/>
      <c r="AY50"/>
      <c r="AZ50" s="55"/>
      <c r="BA50" s="37"/>
      <c r="BE50"/>
      <c r="BF50" s="63"/>
      <c r="BH50" s="65"/>
    </row>
    <row r="51" spans="1:60" ht="26.25" customHeight="1">
      <c r="A51"/>
      <c r="B51" s="83" t="s">
        <v>45</v>
      </c>
      <c r="C51" s="80" t="s">
        <v>46</v>
      </c>
      <c r="D51" s="139" t="s">
        <v>47</v>
      </c>
      <c r="E51" s="140"/>
      <c r="F51" s="135" t="s">
        <v>48</v>
      </c>
      <c r="G51" s="135"/>
      <c r="H51" s="136"/>
      <c r="K51"/>
      <c r="L51" s="55"/>
      <c r="M51" s="37"/>
      <c r="P51"/>
      <c r="Q51" s="55"/>
      <c r="R51" s="57"/>
      <c r="U51"/>
      <c r="V51" s="59"/>
      <c r="W51" s="57"/>
      <c r="AB51"/>
      <c r="AC51" s="65"/>
      <c r="AD51" s="68"/>
      <c r="AE51"/>
      <c r="AF51" s="55"/>
      <c r="AG51" s="57"/>
      <c r="AK51"/>
      <c r="AL51" s="37"/>
      <c r="AP51"/>
      <c r="AQ51" s="63"/>
      <c r="AS51" s="65"/>
      <c r="AT51"/>
      <c r="AU51" s="55"/>
      <c r="AV51" s="37"/>
      <c r="AY51"/>
      <c r="AZ51" s="55"/>
      <c r="BA51" s="37"/>
      <c r="BE51"/>
      <c r="BF51" s="63"/>
      <c r="BH51" s="65"/>
    </row>
    <row r="52" spans="1:60" ht="26.25" customHeight="1" thickBot="1">
      <c r="A52"/>
      <c r="B52" s="84" t="s">
        <v>117</v>
      </c>
      <c r="C52" s="81" t="s">
        <v>118</v>
      </c>
      <c r="D52" s="141" t="s">
        <v>119</v>
      </c>
      <c r="E52" s="142"/>
      <c r="F52" s="131" t="s">
        <v>120</v>
      </c>
      <c r="G52" s="131"/>
      <c r="H52" s="132"/>
      <c r="K52"/>
      <c r="L52" s="55"/>
      <c r="M52" s="37"/>
      <c r="P52"/>
      <c r="Q52" s="55"/>
      <c r="R52" s="57"/>
      <c r="U52"/>
      <c r="V52" s="59"/>
      <c r="W52" s="57"/>
      <c r="AB52"/>
      <c r="AC52" s="65"/>
      <c r="AD52" s="68"/>
      <c r="AE52"/>
      <c r="AF52" s="55"/>
      <c r="AG52" s="57"/>
      <c r="AK52"/>
      <c r="AL52" s="37"/>
      <c r="AP52"/>
      <c r="AQ52" s="63"/>
      <c r="AS52" s="65"/>
      <c r="AT52"/>
      <c r="AU52" s="55"/>
      <c r="AV52" s="37"/>
      <c r="AY52"/>
      <c r="AZ52" s="55"/>
      <c r="BA52" s="37"/>
      <c r="BE52"/>
      <c r="BF52" s="63"/>
      <c r="BH52" s="65"/>
    </row>
    <row r="54" spans="1:60">
      <c r="C54" t="s">
        <v>171</v>
      </c>
      <c r="H54" s="55">
        <f>(7189*0.242)+818</f>
        <v>2557.7380000000003</v>
      </c>
    </row>
  </sheetData>
  <mergeCells count="20">
    <mergeCell ref="AY2:BB2"/>
    <mergeCell ref="BD2:BG2"/>
    <mergeCell ref="Z2:AC2"/>
    <mergeCell ref="AE2:AH2"/>
    <mergeCell ref="AJ2:AM2"/>
    <mergeCell ref="AO2:AR2"/>
    <mergeCell ref="AU2:AW2"/>
    <mergeCell ref="B2:D2"/>
    <mergeCell ref="F2:I2"/>
    <mergeCell ref="K2:N2"/>
    <mergeCell ref="P2:S2"/>
    <mergeCell ref="U2:X2"/>
    <mergeCell ref="F52:H52"/>
    <mergeCell ref="F49:H49"/>
    <mergeCell ref="F50:H50"/>
    <mergeCell ref="F51:H51"/>
    <mergeCell ref="D49:E49"/>
    <mergeCell ref="D50:E50"/>
    <mergeCell ref="D51:E51"/>
    <mergeCell ref="D52:E5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15" sqref="B15"/>
    </sheetView>
  </sheetViews>
  <sheetFormatPr baseColWidth="10" defaultRowHeight="12.75"/>
  <sheetData>
    <row r="1" spans="1:7">
      <c r="A1" t="s">
        <v>124</v>
      </c>
    </row>
    <row r="3" spans="1:7">
      <c r="A3" t="s">
        <v>125</v>
      </c>
      <c r="B3">
        <v>850</v>
      </c>
    </row>
    <row r="4" spans="1:7">
      <c r="A4" t="s">
        <v>126</v>
      </c>
      <c r="B4">
        <v>1500</v>
      </c>
    </row>
    <row r="5" spans="1:7">
      <c r="A5" t="s">
        <v>127</v>
      </c>
      <c r="B5">
        <v>1100</v>
      </c>
      <c r="C5" t="s">
        <v>128</v>
      </c>
    </row>
    <row r="6" spans="1:7">
      <c r="A6" t="s">
        <v>129</v>
      </c>
      <c r="B6">
        <v>1200</v>
      </c>
    </row>
    <row r="7" spans="1:7">
      <c r="A7" t="s">
        <v>130</v>
      </c>
      <c r="B7">
        <v>1200</v>
      </c>
    </row>
    <row r="8" spans="1:7">
      <c r="A8" t="s">
        <v>131</v>
      </c>
      <c r="B8">
        <v>1500</v>
      </c>
    </row>
    <row r="9" spans="1:7">
      <c r="B9">
        <f>SUM(B3:B8)</f>
        <v>7350</v>
      </c>
    </row>
    <row r="10" spans="1:7">
      <c r="A10" t="s">
        <v>166</v>
      </c>
      <c r="B10">
        <v>5178</v>
      </c>
    </row>
    <row r="11" spans="1:7">
      <c r="B11">
        <f>B9+B10</f>
        <v>12528</v>
      </c>
    </row>
    <row r="12" spans="1:7">
      <c r="A12" s="51" t="s">
        <v>132</v>
      </c>
      <c r="B12" t="s">
        <v>139</v>
      </c>
      <c r="C12" t="s">
        <v>140</v>
      </c>
      <c r="D12" t="s">
        <v>141</v>
      </c>
      <c r="E12" t="s">
        <v>142</v>
      </c>
      <c r="F12" t="s">
        <v>143</v>
      </c>
      <c r="G12" t="s">
        <v>144</v>
      </c>
    </row>
    <row r="13" spans="1:7">
      <c r="A13" t="s">
        <v>133</v>
      </c>
    </row>
    <row r="14" spans="1:7">
      <c r="A14" t="s">
        <v>134</v>
      </c>
    </row>
    <row r="15" spans="1:7">
      <c r="A15" t="s">
        <v>135</v>
      </c>
    </row>
    <row r="16" spans="1:7">
      <c r="A16" t="s">
        <v>136</v>
      </c>
    </row>
    <row r="17" spans="1:10">
      <c r="A17" t="s">
        <v>137</v>
      </c>
    </row>
    <row r="18" spans="1:10">
      <c r="A18" t="s">
        <v>138</v>
      </c>
    </row>
    <row r="19" spans="1:10">
      <c r="A19" t="s">
        <v>125</v>
      </c>
    </row>
    <row r="20" spans="1:10">
      <c r="A20" t="s">
        <v>126</v>
      </c>
    </row>
    <row r="21" spans="1:10">
      <c r="A21" t="s">
        <v>127</v>
      </c>
    </row>
    <row r="22" spans="1:10">
      <c r="A22" t="s">
        <v>129</v>
      </c>
    </row>
    <row r="23" spans="1:10">
      <c r="A23" t="s">
        <v>130</v>
      </c>
    </row>
    <row r="24" spans="1:10">
      <c r="A24" t="s">
        <v>131</v>
      </c>
    </row>
    <row r="27" spans="1:10">
      <c r="B27" s="2"/>
      <c r="C27" s="3"/>
      <c r="D27" s="3"/>
      <c r="E27" s="3"/>
      <c r="F27" s="4" t="s">
        <v>5</v>
      </c>
      <c r="G27" s="4" t="s">
        <v>6</v>
      </c>
      <c r="H27" s="4"/>
      <c r="I27" s="4" t="s">
        <v>8</v>
      </c>
      <c r="J27" s="4" t="s">
        <v>9</v>
      </c>
    </row>
    <row r="28" spans="1:10">
      <c r="B28" s="1" t="s">
        <v>10</v>
      </c>
      <c r="C28" s="1" t="s">
        <v>11</v>
      </c>
      <c r="D28" s="1" t="s">
        <v>12</v>
      </c>
      <c r="E28" s="5"/>
      <c r="F28" s="6">
        <v>9</v>
      </c>
      <c r="G28" s="6">
        <v>2</v>
      </c>
      <c r="H28" s="6">
        <v>18</v>
      </c>
      <c r="I28" s="6">
        <v>13</v>
      </c>
      <c r="J28" s="6">
        <f t="shared" ref="J28:J36" si="0">H28*I28</f>
        <v>234</v>
      </c>
    </row>
    <row r="29" spans="1:10">
      <c r="B29" s="1" t="s">
        <v>15</v>
      </c>
      <c r="C29" s="1" t="s">
        <v>19</v>
      </c>
      <c r="D29" s="1" t="s">
        <v>16</v>
      </c>
      <c r="E29" s="8">
        <v>41293</v>
      </c>
      <c r="F29" s="6">
        <v>14</v>
      </c>
      <c r="G29" s="6">
        <v>2</v>
      </c>
      <c r="H29" s="6">
        <f t="shared" ref="H29:H36" si="1">F29*G29</f>
        <v>28</v>
      </c>
      <c r="I29" s="6">
        <v>1</v>
      </c>
      <c r="J29" s="6">
        <f t="shared" si="0"/>
        <v>28</v>
      </c>
    </row>
    <row r="30" spans="1:10">
      <c r="B30" s="1" t="s">
        <v>24</v>
      </c>
      <c r="C30" s="1" t="s">
        <v>19</v>
      </c>
      <c r="D30" s="1" t="s">
        <v>25</v>
      </c>
      <c r="E30" s="8">
        <v>41319</v>
      </c>
      <c r="F30" s="6">
        <v>25</v>
      </c>
      <c r="G30" s="6">
        <v>2</v>
      </c>
      <c r="H30" s="6">
        <f t="shared" si="1"/>
        <v>50</v>
      </c>
      <c r="I30" s="6">
        <v>1</v>
      </c>
      <c r="J30" s="6">
        <f t="shared" si="0"/>
        <v>50</v>
      </c>
    </row>
    <row r="31" spans="1:10">
      <c r="B31" s="1" t="s">
        <v>20</v>
      </c>
      <c r="C31" s="1" t="s">
        <v>19</v>
      </c>
      <c r="D31" s="1" t="s">
        <v>21</v>
      </c>
      <c r="E31" s="8">
        <v>41340</v>
      </c>
      <c r="F31" s="6">
        <v>34</v>
      </c>
      <c r="G31" s="6">
        <v>2</v>
      </c>
      <c r="H31" s="6">
        <f t="shared" si="1"/>
        <v>68</v>
      </c>
      <c r="I31" s="6">
        <v>1</v>
      </c>
      <c r="J31" s="6">
        <f t="shared" si="0"/>
        <v>68</v>
      </c>
    </row>
    <row r="32" spans="1:10">
      <c r="B32" s="1" t="s">
        <v>22</v>
      </c>
      <c r="C32" s="1" t="s">
        <v>19</v>
      </c>
      <c r="D32" s="1" t="s">
        <v>23</v>
      </c>
      <c r="E32" s="8">
        <v>41345</v>
      </c>
      <c r="F32" s="6">
        <v>34</v>
      </c>
      <c r="G32" s="6">
        <v>2</v>
      </c>
      <c r="H32" s="6">
        <f t="shared" si="1"/>
        <v>68</v>
      </c>
      <c r="I32" s="6">
        <v>1</v>
      </c>
      <c r="J32" s="6">
        <f t="shared" si="0"/>
        <v>68</v>
      </c>
    </row>
    <row r="33" spans="2:10">
      <c r="B33" s="1" t="s">
        <v>27</v>
      </c>
      <c r="C33" s="1" t="s">
        <v>28</v>
      </c>
      <c r="D33" s="1" t="s">
        <v>29</v>
      </c>
      <c r="E33" s="8">
        <v>41348</v>
      </c>
      <c r="F33" s="6">
        <v>19</v>
      </c>
      <c r="G33" s="6">
        <v>2</v>
      </c>
      <c r="H33" s="6">
        <f t="shared" si="1"/>
        <v>38</v>
      </c>
      <c r="I33" s="6">
        <v>1</v>
      </c>
      <c r="J33" s="6">
        <f t="shared" si="0"/>
        <v>38</v>
      </c>
    </row>
    <row r="34" spans="2:10">
      <c r="B34" s="1" t="s">
        <v>20</v>
      </c>
      <c r="C34" s="1" t="s">
        <v>28</v>
      </c>
      <c r="D34" s="1" t="s">
        <v>21</v>
      </c>
      <c r="E34" s="8">
        <v>41353</v>
      </c>
      <c r="F34" s="6">
        <v>4</v>
      </c>
      <c r="G34" s="6">
        <v>2</v>
      </c>
      <c r="H34" s="6">
        <f t="shared" si="1"/>
        <v>8</v>
      </c>
      <c r="I34" s="6">
        <v>1</v>
      </c>
      <c r="J34" s="6">
        <f t="shared" si="0"/>
        <v>8</v>
      </c>
    </row>
    <row r="35" spans="2:10">
      <c r="B35" s="1" t="s">
        <v>30</v>
      </c>
      <c r="C35" s="1" t="s">
        <v>19</v>
      </c>
      <c r="D35" s="1" t="s">
        <v>19</v>
      </c>
      <c r="E35" s="8">
        <v>41355</v>
      </c>
      <c r="F35" s="6">
        <v>3</v>
      </c>
      <c r="G35" s="6">
        <v>2</v>
      </c>
      <c r="H35" s="6">
        <f t="shared" si="1"/>
        <v>6</v>
      </c>
      <c r="I35" s="6">
        <v>1</v>
      </c>
      <c r="J35" s="6">
        <f t="shared" si="0"/>
        <v>6</v>
      </c>
    </row>
    <row r="36" spans="2:10">
      <c r="B36" s="1" t="s">
        <v>31</v>
      </c>
      <c r="C36" s="1" t="s">
        <v>28</v>
      </c>
      <c r="D36" s="1" t="s">
        <v>21</v>
      </c>
      <c r="E36" s="8">
        <v>41362</v>
      </c>
      <c r="F36" s="6">
        <v>4</v>
      </c>
      <c r="G36" s="6">
        <v>2</v>
      </c>
      <c r="H36" s="6">
        <f t="shared" si="1"/>
        <v>8</v>
      </c>
      <c r="I36" s="6">
        <v>1</v>
      </c>
      <c r="J36" s="6">
        <f t="shared" si="0"/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A8" sqref="A8:D11"/>
    </sheetView>
  </sheetViews>
  <sheetFormatPr baseColWidth="10" defaultRowHeight="12.75"/>
  <sheetData>
    <row r="1" spans="1:11">
      <c r="A1" s="55" t="s">
        <v>167</v>
      </c>
      <c r="B1" s="37"/>
      <c r="C1" t="s">
        <v>164</v>
      </c>
      <c r="D1" s="51">
        <v>7189</v>
      </c>
      <c r="F1" s="55" t="s">
        <v>45</v>
      </c>
      <c r="G1" s="37"/>
      <c r="K1" s="55"/>
    </row>
    <row r="2" spans="1:11">
      <c r="A2" s="55"/>
      <c r="B2" s="37"/>
      <c r="C2" t="s">
        <v>165</v>
      </c>
      <c r="D2" s="51">
        <v>3516</v>
      </c>
      <c r="F2" s="55" t="s">
        <v>172</v>
      </c>
      <c r="G2" s="37"/>
      <c r="K2" s="55"/>
    </row>
    <row r="3" spans="1:11">
      <c r="A3" s="55"/>
      <c r="B3" s="37"/>
      <c r="F3" s="55"/>
      <c r="G3" s="37"/>
      <c r="K3" s="55"/>
    </row>
    <row r="4" spans="1:11">
      <c r="A4" s="55"/>
      <c r="B4" s="37"/>
      <c r="F4" s="55"/>
      <c r="G4" s="37"/>
      <c r="K4" s="55"/>
    </row>
    <row r="5" spans="1:11">
      <c r="A5" s="73" t="s">
        <v>168</v>
      </c>
      <c r="B5" s="37"/>
      <c r="C5" t="s">
        <v>170</v>
      </c>
      <c r="D5" s="76">
        <f>132*4.55</f>
        <v>600.6</v>
      </c>
      <c r="F5" s="55"/>
      <c r="G5" s="37"/>
      <c r="K5" s="55"/>
    </row>
    <row r="6" spans="1:11">
      <c r="A6" s="55"/>
      <c r="B6" s="37"/>
      <c r="F6" s="55"/>
      <c r="G6" s="37"/>
      <c r="K6" s="55"/>
    </row>
    <row r="7" spans="1:11" ht="13.5" thickBot="1">
      <c r="A7" s="55"/>
      <c r="B7" s="37"/>
      <c r="F7" s="55"/>
      <c r="G7" s="37"/>
      <c r="K7" s="55"/>
    </row>
    <row r="8" spans="1:11" ht="25.5">
      <c r="A8" s="13" t="s">
        <v>33</v>
      </c>
      <c r="B8" s="14" t="s">
        <v>34</v>
      </c>
      <c r="C8" s="14" t="s">
        <v>35</v>
      </c>
      <c r="D8" s="15" t="s">
        <v>36</v>
      </c>
      <c r="F8" s="55"/>
      <c r="G8" s="37"/>
      <c r="K8" s="55"/>
    </row>
    <row r="9" spans="1:11" ht="25.5">
      <c r="A9" s="19" t="s">
        <v>40</v>
      </c>
      <c r="B9" s="20" t="s">
        <v>41</v>
      </c>
      <c r="C9" s="20" t="s">
        <v>42</v>
      </c>
      <c r="D9" s="21" t="s">
        <v>43</v>
      </c>
      <c r="F9" s="55"/>
      <c r="G9" s="37"/>
      <c r="H9" t="s">
        <v>171</v>
      </c>
      <c r="K9" s="55">
        <f>(7189*0.242)+818</f>
        <v>2557.7380000000003</v>
      </c>
    </row>
    <row r="10" spans="1:11" ht="38.25">
      <c r="A10" s="19" t="s">
        <v>45</v>
      </c>
      <c r="B10" s="20" t="s">
        <v>46</v>
      </c>
      <c r="C10" s="75" t="s">
        <v>47</v>
      </c>
      <c r="D10" s="21" t="s">
        <v>48</v>
      </c>
      <c r="F10" s="55"/>
      <c r="G10" s="37"/>
      <c r="K10" s="55"/>
    </row>
    <row r="11" spans="1:11" ht="26.25" thickBot="1">
      <c r="A11" s="24" t="s">
        <v>117</v>
      </c>
      <c r="B11" s="25" t="s">
        <v>118</v>
      </c>
      <c r="C11" s="26" t="s">
        <v>119</v>
      </c>
      <c r="D11" s="27" t="s">
        <v>120</v>
      </c>
      <c r="F11" s="55"/>
      <c r="G11" s="37"/>
      <c r="H11" t="s">
        <v>173</v>
      </c>
      <c r="K11" s="55">
        <f>3516*0.536</f>
        <v>1884.576</v>
      </c>
    </row>
    <row r="13" spans="1:11">
      <c r="J13" t="s">
        <v>37</v>
      </c>
      <c r="K13">
        <f>K9+K11</f>
        <v>4442.3140000000003</v>
      </c>
    </row>
    <row r="14" spans="1:11">
      <c r="J14" t="s">
        <v>174</v>
      </c>
      <c r="K14">
        <v>600.6</v>
      </c>
    </row>
    <row r="15" spans="1:11">
      <c r="K15">
        <f>+K13+K14</f>
        <v>5042.9140000000007</v>
      </c>
    </row>
    <row r="18" spans="1:1">
      <c r="A18" s="51" t="s">
        <v>190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  <row r="33" spans="1:1">
      <c r="A3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V34"/>
  <sheetViews>
    <sheetView topLeftCell="T7" workbookViewId="0">
      <selection activeCell="AN32" sqref="AN32"/>
    </sheetView>
  </sheetViews>
  <sheetFormatPr baseColWidth="10" defaultRowHeight="12.75"/>
  <cols>
    <col min="1" max="2" width="4.875" style="37" customWidth="1"/>
    <col min="4" max="4" width="5.625" customWidth="1"/>
    <col min="6" max="7" width="4.875" style="37" customWidth="1"/>
    <col min="9" max="9" width="5.625" customWidth="1"/>
    <col min="11" max="12" width="4.875" style="37" customWidth="1"/>
    <col min="14" max="14" width="5.625" customWidth="1"/>
    <col min="16" max="17" width="4.875" customWidth="1"/>
    <col min="19" max="19" width="5.625" customWidth="1"/>
    <col min="21" max="22" width="4.875" style="37" customWidth="1"/>
    <col min="24" max="24" width="5.625" customWidth="1"/>
    <col min="26" max="27" width="4.875" customWidth="1"/>
    <col min="29" max="29" width="5.625" customWidth="1"/>
    <col min="31" max="32" width="4.875" customWidth="1"/>
    <col min="34" max="34" width="5.625" customWidth="1"/>
    <col min="36" max="37" width="4.875" style="37" customWidth="1"/>
    <col min="39" max="39" width="5.625" customWidth="1"/>
    <col min="41" max="42" width="4.875" style="37" customWidth="1"/>
    <col min="44" max="44" width="5.625" customWidth="1"/>
    <col min="46" max="47" width="4.875" style="37" customWidth="1"/>
    <col min="49" max="49" width="5.625" customWidth="1"/>
    <col min="51" max="52" width="4.875" customWidth="1"/>
    <col min="54" max="54" width="5.625" customWidth="1"/>
    <col min="56" max="56" width="4.875" style="37" customWidth="1"/>
    <col min="57" max="57" width="4.875" style="101" customWidth="1"/>
    <col min="59" max="59" width="5.625" customWidth="1"/>
  </cols>
  <sheetData>
    <row r="1" spans="1:74" ht="13.5" thickBot="1">
      <c r="A1" s="55"/>
      <c r="B1" s="55" t="s">
        <v>191</v>
      </c>
      <c r="G1" s="55"/>
      <c r="H1" s="37"/>
      <c r="I1" s="37"/>
      <c r="M1" s="55"/>
      <c r="N1" s="55"/>
      <c r="O1" s="37"/>
      <c r="T1" s="55"/>
      <c r="U1" s="57"/>
      <c r="Z1" s="59"/>
      <c r="AA1" s="57"/>
      <c r="AI1" s="65"/>
      <c r="AJ1" s="70"/>
      <c r="AL1" s="55"/>
      <c r="AM1" s="55"/>
      <c r="AN1" s="57"/>
      <c r="BA1" s="65"/>
      <c r="BB1" s="65"/>
      <c r="BC1" s="65"/>
      <c r="BF1" s="37"/>
      <c r="BG1" s="37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</row>
    <row r="2" spans="1:74" s="54" customFormat="1">
      <c r="A2" s="145" t="s">
        <v>133</v>
      </c>
      <c r="B2" s="146"/>
      <c r="C2" s="146"/>
      <c r="D2" s="146"/>
      <c r="E2" s="147"/>
      <c r="F2" s="145" t="s">
        <v>134</v>
      </c>
      <c r="G2" s="146"/>
      <c r="H2" s="146"/>
      <c r="I2" s="146"/>
      <c r="J2" s="147"/>
      <c r="K2" s="145" t="s">
        <v>135</v>
      </c>
      <c r="L2" s="146"/>
      <c r="M2" s="146"/>
      <c r="N2" s="146"/>
      <c r="O2" s="147"/>
      <c r="P2" s="145" t="s">
        <v>136</v>
      </c>
      <c r="Q2" s="146"/>
      <c r="R2" s="146"/>
      <c r="S2" s="146"/>
      <c r="T2" s="147" t="s">
        <v>136</v>
      </c>
      <c r="U2" s="145" t="s">
        <v>137</v>
      </c>
      <c r="V2" s="146"/>
      <c r="W2" s="146"/>
      <c r="X2" s="146"/>
      <c r="Y2" s="147"/>
      <c r="Z2" s="145" t="s">
        <v>138</v>
      </c>
      <c r="AA2" s="146"/>
      <c r="AB2" s="146"/>
      <c r="AC2" s="146"/>
      <c r="AD2" s="147"/>
      <c r="AE2" s="145" t="s">
        <v>125</v>
      </c>
      <c r="AF2" s="146" t="s">
        <v>138</v>
      </c>
      <c r="AG2" s="146"/>
      <c r="AH2" s="146"/>
      <c r="AI2" s="147"/>
      <c r="AJ2" s="145" t="s">
        <v>126</v>
      </c>
      <c r="AK2" s="146"/>
      <c r="AL2" s="146"/>
      <c r="AM2" s="146"/>
      <c r="AN2" s="147"/>
      <c r="AO2" s="145" t="s">
        <v>127</v>
      </c>
      <c r="AP2" s="146"/>
      <c r="AQ2" s="146"/>
      <c r="AR2" s="146"/>
      <c r="AS2" s="147" t="s">
        <v>126</v>
      </c>
      <c r="AT2" s="145" t="s">
        <v>129</v>
      </c>
      <c r="AU2" s="146"/>
      <c r="AV2" s="146"/>
      <c r="AW2" s="146"/>
      <c r="AX2" s="147"/>
      <c r="AY2" s="145" t="s">
        <v>130</v>
      </c>
      <c r="AZ2" s="146"/>
      <c r="BA2" s="146"/>
      <c r="BB2" s="146"/>
      <c r="BC2" s="146"/>
      <c r="BD2" s="145" t="s">
        <v>131</v>
      </c>
      <c r="BE2" s="146"/>
      <c r="BF2" s="146" t="s">
        <v>129</v>
      </c>
      <c r="BG2" s="146"/>
      <c r="BH2" s="147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</row>
    <row r="3" spans="1:74" s="91" customFormat="1">
      <c r="A3" s="93" t="s">
        <v>151</v>
      </c>
      <c r="B3" s="94" t="s">
        <v>154</v>
      </c>
      <c r="C3" s="94" t="s">
        <v>230</v>
      </c>
      <c r="D3" s="94" t="s">
        <v>236</v>
      </c>
      <c r="E3" s="95" t="s">
        <v>167</v>
      </c>
      <c r="F3" s="93" t="s">
        <v>151</v>
      </c>
      <c r="G3" s="94" t="s">
        <v>154</v>
      </c>
      <c r="H3" s="94" t="s">
        <v>230</v>
      </c>
      <c r="I3" s="94" t="s">
        <v>236</v>
      </c>
      <c r="J3" s="95" t="s">
        <v>167</v>
      </c>
      <c r="K3" s="93" t="s">
        <v>151</v>
      </c>
      <c r="L3" s="94" t="s">
        <v>154</v>
      </c>
      <c r="M3" s="94" t="s">
        <v>230</v>
      </c>
      <c r="N3" s="94" t="s">
        <v>236</v>
      </c>
      <c r="O3" s="95" t="s">
        <v>167</v>
      </c>
      <c r="P3" s="93" t="s">
        <v>151</v>
      </c>
      <c r="Q3" s="94" t="s">
        <v>154</v>
      </c>
      <c r="R3" s="94" t="s">
        <v>230</v>
      </c>
      <c r="S3" s="94" t="s">
        <v>236</v>
      </c>
      <c r="T3" s="95" t="s">
        <v>167</v>
      </c>
      <c r="U3" s="93" t="s">
        <v>151</v>
      </c>
      <c r="V3" s="94" t="s">
        <v>154</v>
      </c>
      <c r="W3" s="94" t="s">
        <v>230</v>
      </c>
      <c r="X3" s="94" t="s">
        <v>236</v>
      </c>
      <c r="Y3" s="95" t="s">
        <v>167</v>
      </c>
      <c r="Z3" s="93" t="s">
        <v>151</v>
      </c>
      <c r="AA3" s="94" t="s">
        <v>154</v>
      </c>
      <c r="AB3" s="94" t="s">
        <v>230</v>
      </c>
      <c r="AC3" s="94" t="s">
        <v>236</v>
      </c>
      <c r="AD3" s="95" t="s">
        <v>167</v>
      </c>
      <c r="AE3" s="93" t="s">
        <v>151</v>
      </c>
      <c r="AF3" s="94" t="s">
        <v>154</v>
      </c>
      <c r="AG3" s="94" t="s">
        <v>230</v>
      </c>
      <c r="AH3" s="94" t="s">
        <v>236</v>
      </c>
      <c r="AI3" s="95" t="s">
        <v>167</v>
      </c>
      <c r="AJ3" s="93" t="s">
        <v>151</v>
      </c>
      <c r="AK3" s="94" t="s">
        <v>154</v>
      </c>
      <c r="AL3" s="94" t="s">
        <v>230</v>
      </c>
      <c r="AM3" s="94" t="s">
        <v>236</v>
      </c>
      <c r="AN3" s="95" t="s">
        <v>167</v>
      </c>
      <c r="AO3" s="93" t="s">
        <v>151</v>
      </c>
      <c r="AP3" s="94" t="s">
        <v>154</v>
      </c>
      <c r="AQ3" s="94" t="s">
        <v>230</v>
      </c>
      <c r="AR3" s="94" t="s">
        <v>236</v>
      </c>
      <c r="AS3" s="95" t="s">
        <v>167</v>
      </c>
      <c r="AT3" s="93" t="s">
        <v>151</v>
      </c>
      <c r="AU3" s="94" t="s">
        <v>154</v>
      </c>
      <c r="AV3" s="94" t="s">
        <v>230</v>
      </c>
      <c r="AW3" s="94" t="s">
        <v>236</v>
      </c>
      <c r="AX3" s="95" t="s">
        <v>167</v>
      </c>
      <c r="AY3" s="93" t="s">
        <v>151</v>
      </c>
      <c r="AZ3" s="94" t="s">
        <v>154</v>
      </c>
      <c r="BA3" s="94" t="s">
        <v>230</v>
      </c>
      <c r="BB3" s="94" t="s">
        <v>236</v>
      </c>
      <c r="BC3" s="94" t="s">
        <v>167</v>
      </c>
      <c r="BD3" s="93" t="s">
        <v>151</v>
      </c>
      <c r="BE3" s="100" t="s">
        <v>154</v>
      </c>
      <c r="BF3" s="94" t="s">
        <v>230</v>
      </c>
      <c r="BG3" s="94" t="s">
        <v>236</v>
      </c>
      <c r="BH3" s="95" t="s">
        <v>167</v>
      </c>
    </row>
    <row r="4" spans="1:74">
      <c r="A4" s="112" t="s">
        <v>150</v>
      </c>
      <c r="B4" s="109">
        <v>1</v>
      </c>
      <c r="C4" s="110"/>
      <c r="D4" s="110"/>
      <c r="E4" s="111"/>
      <c r="F4" s="112" t="s">
        <v>153</v>
      </c>
      <c r="G4" s="109">
        <v>1</v>
      </c>
      <c r="H4" s="110"/>
      <c r="I4" s="110"/>
      <c r="J4" s="111"/>
      <c r="K4" s="112" t="s">
        <v>153</v>
      </c>
      <c r="L4" s="109">
        <v>1</v>
      </c>
      <c r="M4" s="110"/>
      <c r="N4" s="110"/>
      <c r="O4" s="111"/>
      <c r="P4" s="102" t="s">
        <v>150</v>
      </c>
      <c r="Q4" s="105">
        <v>1</v>
      </c>
      <c r="R4" s="96" t="s">
        <v>241</v>
      </c>
      <c r="S4" s="96"/>
      <c r="T4" s="97">
        <v>80</v>
      </c>
      <c r="U4" s="112" t="s">
        <v>151</v>
      </c>
      <c r="V4" s="109">
        <v>1</v>
      </c>
      <c r="W4" s="110"/>
      <c r="X4" s="110"/>
      <c r="Y4" s="111"/>
      <c r="Z4" s="112" t="s">
        <v>154</v>
      </c>
      <c r="AA4" s="109">
        <v>1</v>
      </c>
      <c r="AB4" s="110"/>
      <c r="AC4" s="110"/>
      <c r="AD4" s="111"/>
      <c r="AE4" s="102" t="s">
        <v>150</v>
      </c>
      <c r="AF4" s="105">
        <v>1</v>
      </c>
      <c r="AG4" s="123" t="s">
        <v>84</v>
      </c>
      <c r="AH4" s="123">
        <v>32</v>
      </c>
      <c r="AI4" s="97"/>
      <c r="AJ4" s="102" t="s">
        <v>152</v>
      </c>
      <c r="AK4" s="105">
        <v>1</v>
      </c>
      <c r="AL4" s="96" t="s">
        <v>10</v>
      </c>
      <c r="AM4" s="96"/>
      <c r="AN4" s="97">
        <v>80</v>
      </c>
      <c r="AO4" s="102" t="s">
        <v>149</v>
      </c>
      <c r="AP4" s="105">
        <v>1</v>
      </c>
      <c r="AQ4" s="96" t="s">
        <v>10</v>
      </c>
      <c r="AR4" s="96"/>
      <c r="AS4" s="97">
        <v>18</v>
      </c>
      <c r="AT4" s="102" t="s">
        <v>150</v>
      </c>
      <c r="AU4" s="105">
        <v>1</v>
      </c>
      <c r="AV4" s="96" t="s">
        <v>234</v>
      </c>
      <c r="AW4" s="96"/>
      <c r="AX4" s="97">
        <v>72</v>
      </c>
      <c r="AY4" s="112" t="s">
        <v>153</v>
      </c>
      <c r="AZ4" s="109">
        <v>1</v>
      </c>
      <c r="BA4" s="110"/>
      <c r="BB4" s="110"/>
      <c r="BC4" s="110"/>
      <c r="BD4" s="102" t="s">
        <v>149</v>
      </c>
      <c r="BE4" s="103">
        <v>1</v>
      </c>
      <c r="BF4" s="96" t="s">
        <v>10</v>
      </c>
      <c r="BG4" s="96"/>
      <c r="BH4" s="97">
        <v>18</v>
      </c>
    </row>
    <row r="5" spans="1:74">
      <c r="A5" s="102" t="s">
        <v>151</v>
      </c>
      <c r="B5" s="105">
        <v>2</v>
      </c>
      <c r="C5" s="96" t="s">
        <v>233</v>
      </c>
      <c r="D5" s="96"/>
      <c r="E5" s="97">
        <v>80</v>
      </c>
      <c r="F5" s="112" t="s">
        <v>154</v>
      </c>
      <c r="G5" s="109">
        <v>2</v>
      </c>
      <c r="H5" s="110"/>
      <c r="I5" s="110"/>
      <c r="J5" s="111"/>
      <c r="K5" s="112" t="s">
        <v>154</v>
      </c>
      <c r="L5" s="109">
        <v>2</v>
      </c>
      <c r="M5" s="110"/>
      <c r="N5" s="110"/>
      <c r="O5" s="111"/>
      <c r="P5" s="102" t="s">
        <v>150</v>
      </c>
      <c r="Q5" s="105">
        <v>2</v>
      </c>
      <c r="R5" s="96" t="s">
        <v>234</v>
      </c>
      <c r="S5" s="96"/>
      <c r="T5" s="97">
        <v>72</v>
      </c>
      <c r="U5" s="102" t="s">
        <v>152</v>
      </c>
      <c r="V5" s="105">
        <v>2</v>
      </c>
      <c r="W5" s="96"/>
      <c r="X5" s="96"/>
      <c r="Y5" s="97"/>
      <c r="Z5" s="102" t="s">
        <v>149</v>
      </c>
      <c r="AA5" s="105">
        <v>2</v>
      </c>
      <c r="AB5" s="96" t="s">
        <v>10</v>
      </c>
      <c r="AC5" s="96"/>
      <c r="AD5" s="97">
        <v>18</v>
      </c>
      <c r="AE5" s="102" t="s">
        <v>150</v>
      </c>
      <c r="AF5" s="105">
        <v>2</v>
      </c>
      <c r="AG5" s="96" t="s">
        <v>234</v>
      </c>
      <c r="AH5" s="96"/>
      <c r="AI5" s="97">
        <v>72</v>
      </c>
      <c r="AJ5" s="112" t="s">
        <v>153</v>
      </c>
      <c r="AK5" s="109">
        <v>2</v>
      </c>
      <c r="AL5" s="110"/>
      <c r="AM5" s="110"/>
      <c r="AN5" s="111"/>
      <c r="AO5" s="102" t="s">
        <v>150</v>
      </c>
      <c r="AP5" s="105">
        <v>2</v>
      </c>
      <c r="AQ5" s="96" t="s">
        <v>258</v>
      </c>
      <c r="AR5" s="96"/>
      <c r="AS5" s="97">
        <v>80</v>
      </c>
      <c r="AT5" s="102" t="s">
        <v>151</v>
      </c>
      <c r="AU5" s="105">
        <v>2</v>
      </c>
      <c r="AV5" s="123" t="s">
        <v>266</v>
      </c>
      <c r="AW5" s="96"/>
      <c r="AX5" s="97"/>
      <c r="AY5" s="112" t="s">
        <v>154</v>
      </c>
      <c r="AZ5" s="109">
        <v>2</v>
      </c>
      <c r="BA5" s="110"/>
      <c r="BB5" s="110"/>
      <c r="BC5" s="110"/>
      <c r="BD5" s="102" t="s">
        <v>150</v>
      </c>
      <c r="BE5" s="103">
        <v>2</v>
      </c>
      <c r="BF5" s="126" t="s">
        <v>256</v>
      </c>
      <c r="BG5" s="96"/>
      <c r="BH5" s="97"/>
    </row>
    <row r="6" spans="1:74">
      <c r="A6" s="102" t="s">
        <v>152</v>
      </c>
      <c r="B6" s="105">
        <v>3</v>
      </c>
      <c r="C6" s="104" t="s">
        <v>237</v>
      </c>
      <c r="D6" s="96"/>
      <c r="E6" s="97">
        <v>80</v>
      </c>
      <c r="F6" s="102" t="s">
        <v>149</v>
      </c>
      <c r="G6" s="105">
        <v>3</v>
      </c>
      <c r="H6" s="96" t="s">
        <v>10</v>
      </c>
      <c r="I6" s="96"/>
      <c r="J6" s="97">
        <v>18</v>
      </c>
      <c r="K6" s="102" t="s">
        <v>149</v>
      </c>
      <c r="L6" s="105">
        <v>3</v>
      </c>
      <c r="M6" s="96" t="s">
        <v>10</v>
      </c>
      <c r="N6" s="96"/>
      <c r="O6" s="97">
        <v>18</v>
      </c>
      <c r="P6" s="102" t="s">
        <v>151</v>
      </c>
      <c r="Q6" s="105">
        <v>3</v>
      </c>
      <c r="R6" s="104" t="s">
        <v>234</v>
      </c>
      <c r="S6" s="96"/>
      <c r="T6" s="97">
        <v>72</v>
      </c>
      <c r="U6" s="112" t="s">
        <v>153</v>
      </c>
      <c r="V6" s="109">
        <v>3</v>
      </c>
      <c r="W6" s="110"/>
      <c r="X6" s="110"/>
      <c r="Y6" s="111"/>
      <c r="Z6" s="102" t="s">
        <v>150</v>
      </c>
      <c r="AA6" s="105">
        <v>3</v>
      </c>
      <c r="AB6" s="96" t="s">
        <v>241</v>
      </c>
      <c r="AC6" s="96"/>
      <c r="AD6" s="97">
        <v>80</v>
      </c>
      <c r="AE6" s="102" t="s">
        <v>151</v>
      </c>
      <c r="AF6" s="105">
        <v>3</v>
      </c>
      <c r="AG6" s="96" t="s">
        <v>234</v>
      </c>
      <c r="AH6" s="96"/>
      <c r="AI6" s="97">
        <v>72</v>
      </c>
      <c r="AJ6" s="112" t="s">
        <v>154</v>
      </c>
      <c r="AK6" s="109">
        <v>3</v>
      </c>
      <c r="AL6" s="110"/>
      <c r="AM6" s="110"/>
      <c r="AN6" s="111"/>
      <c r="AO6" s="102" t="s">
        <v>150</v>
      </c>
      <c r="AP6" s="105">
        <v>3</v>
      </c>
      <c r="AQ6" s="104" t="s">
        <v>234</v>
      </c>
      <c r="AR6" s="96"/>
      <c r="AS6" s="97">
        <v>72</v>
      </c>
      <c r="AT6" s="102" t="s">
        <v>152</v>
      </c>
      <c r="AU6" s="105">
        <v>3</v>
      </c>
      <c r="AV6" s="104" t="s">
        <v>234</v>
      </c>
      <c r="AW6" s="96"/>
      <c r="AX6" s="97">
        <v>72</v>
      </c>
      <c r="AY6" s="102" t="s">
        <v>149</v>
      </c>
      <c r="AZ6" s="105">
        <v>3</v>
      </c>
      <c r="BA6" s="96" t="s">
        <v>10</v>
      </c>
      <c r="BB6" s="96"/>
      <c r="BC6" s="96">
        <v>18</v>
      </c>
      <c r="BD6" s="102" t="s">
        <v>150</v>
      </c>
      <c r="BE6" s="103">
        <v>3</v>
      </c>
      <c r="BF6" s="96" t="s">
        <v>234</v>
      </c>
      <c r="BG6" s="96"/>
      <c r="BH6" s="97">
        <v>72</v>
      </c>
    </row>
    <row r="7" spans="1:74">
      <c r="A7" s="112" t="s">
        <v>153</v>
      </c>
      <c r="B7" s="109">
        <v>4</v>
      </c>
      <c r="C7" s="110"/>
      <c r="D7" s="110"/>
      <c r="E7" s="111"/>
      <c r="F7" s="102" t="s">
        <v>150</v>
      </c>
      <c r="G7" s="106">
        <v>4</v>
      </c>
      <c r="H7" s="96" t="s">
        <v>233</v>
      </c>
      <c r="I7" s="96"/>
      <c r="J7" s="97">
        <v>80</v>
      </c>
      <c r="K7" s="102" t="s">
        <v>150</v>
      </c>
      <c r="L7" s="106">
        <v>4</v>
      </c>
      <c r="M7" s="96" t="s">
        <v>240</v>
      </c>
      <c r="N7" s="96"/>
      <c r="O7" s="97">
        <v>80</v>
      </c>
      <c r="P7" s="102" t="s">
        <v>152</v>
      </c>
      <c r="Q7" s="106">
        <v>4</v>
      </c>
      <c r="R7" s="104" t="s">
        <v>242</v>
      </c>
      <c r="S7" s="96"/>
      <c r="T7" s="97">
        <v>80</v>
      </c>
      <c r="U7" s="112" t="s">
        <v>154</v>
      </c>
      <c r="V7" s="109">
        <v>4</v>
      </c>
      <c r="W7" s="110"/>
      <c r="X7" s="110"/>
      <c r="Y7" s="111"/>
      <c r="Z7" s="102" t="s">
        <v>150</v>
      </c>
      <c r="AA7" s="106">
        <v>4</v>
      </c>
      <c r="AB7" s="96" t="s">
        <v>234</v>
      </c>
      <c r="AC7" s="96"/>
      <c r="AD7" s="97">
        <v>72</v>
      </c>
      <c r="AE7" s="102" t="s">
        <v>152</v>
      </c>
      <c r="AF7" s="106">
        <v>4</v>
      </c>
      <c r="AG7" s="96" t="s">
        <v>237</v>
      </c>
      <c r="AH7" s="96"/>
      <c r="AI7" s="97">
        <v>80</v>
      </c>
      <c r="AJ7" s="102" t="s">
        <v>149</v>
      </c>
      <c r="AK7" s="105">
        <v>4</v>
      </c>
      <c r="AL7" s="96" t="s">
        <v>234</v>
      </c>
      <c r="AM7" s="96"/>
      <c r="AN7" s="97">
        <v>72</v>
      </c>
      <c r="AO7" s="102" t="s">
        <v>151</v>
      </c>
      <c r="AP7" s="106">
        <v>4</v>
      </c>
      <c r="AQ7" s="104" t="s">
        <v>234</v>
      </c>
      <c r="AR7" s="96"/>
      <c r="AS7" s="97">
        <v>72</v>
      </c>
      <c r="AT7" s="112" t="s">
        <v>153</v>
      </c>
      <c r="AU7" s="109">
        <v>4</v>
      </c>
      <c r="AV7" s="110"/>
      <c r="AW7" s="110"/>
      <c r="AX7" s="111"/>
      <c r="AY7" s="102" t="s">
        <v>150</v>
      </c>
      <c r="AZ7" s="106">
        <v>4</v>
      </c>
      <c r="BA7" s="96" t="s">
        <v>241</v>
      </c>
      <c r="BB7" s="96"/>
      <c r="BC7" s="96">
        <v>80</v>
      </c>
      <c r="BD7" s="102" t="s">
        <v>151</v>
      </c>
      <c r="BE7" s="103">
        <v>4</v>
      </c>
      <c r="BF7" s="96" t="s">
        <v>267</v>
      </c>
      <c r="BG7" s="96"/>
      <c r="BH7" s="97">
        <v>72</v>
      </c>
    </row>
    <row r="8" spans="1:74">
      <c r="A8" s="112" t="s">
        <v>154</v>
      </c>
      <c r="B8" s="109">
        <v>5</v>
      </c>
      <c r="C8" s="110"/>
      <c r="D8" s="110"/>
      <c r="E8" s="111"/>
      <c r="F8" s="102" t="s">
        <v>150</v>
      </c>
      <c r="G8" s="106">
        <v>5</v>
      </c>
      <c r="H8" s="96" t="s">
        <v>234</v>
      </c>
      <c r="I8" s="96"/>
      <c r="J8" s="97">
        <v>72</v>
      </c>
      <c r="K8" s="102" t="s">
        <v>150</v>
      </c>
      <c r="L8" s="106">
        <v>5</v>
      </c>
      <c r="M8" s="96" t="s">
        <v>234</v>
      </c>
      <c r="N8" s="96"/>
      <c r="O8" s="97">
        <v>72</v>
      </c>
      <c r="P8" s="112" t="s">
        <v>153</v>
      </c>
      <c r="Q8" s="109">
        <v>5</v>
      </c>
      <c r="R8" s="110"/>
      <c r="S8" s="110"/>
      <c r="T8" s="111"/>
      <c r="U8" s="102" t="s">
        <v>149</v>
      </c>
      <c r="V8" s="106">
        <v>5</v>
      </c>
      <c r="W8" s="96" t="s">
        <v>10</v>
      </c>
      <c r="X8" s="96"/>
      <c r="Y8" s="97">
        <v>18</v>
      </c>
      <c r="Z8" s="102" t="s">
        <v>151</v>
      </c>
      <c r="AA8" s="106">
        <v>5</v>
      </c>
      <c r="AB8" s="104" t="s">
        <v>247</v>
      </c>
      <c r="AC8" s="96"/>
      <c r="AD8" s="97">
        <v>72</v>
      </c>
      <c r="AE8" s="112" t="s">
        <v>153</v>
      </c>
      <c r="AF8" s="109">
        <v>5</v>
      </c>
      <c r="AG8" s="110"/>
      <c r="AH8" s="110"/>
      <c r="AI8" s="111"/>
      <c r="AJ8" s="102" t="s">
        <v>150</v>
      </c>
      <c r="AK8" s="105">
        <v>5</v>
      </c>
      <c r="AL8" s="96" t="s">
        <v>234</v>
      </c>
      <c r="AM8" s="96"/>
      <c r="AN8" s="97">
        <v>72</v>
      </c>
      <c r="AO8" s="102" t="s">
        <v>152</v>
      </c>
      <c r="AP8" s="106">
        <v>5</v>
      </c>
      <c r="AQ8" s="104" t="s">
        <v>237</v>
      </c>
      <c r="AR8" s="96"/>
      <c r="AS8" s="97">
        <v>80</v>
      </c>
      <c r="AT8" s="112" t="s">
        <v>154</v>
      </c>
      <c r="AU8" s="109">
        <v>5</v>
      </c>
      <c r="AV8" s="110"/>
      <c r="AW8" s="110"/>
      <c r="AX8" s="111"/>
      <c r="AY8" s="102" t="s">
        <v>150</v>
      </c>
      <c r="AZ8" s="106">
        <v>5</v>
      </c>
      <c r="BA8" s="96" t="s">
        <v>234</v>
      </c>
      <c r="BB8" s="96"/>
      <c r="BC8" s="96">
        <v>72</v>
      </c>
      <c r="BD8" s="102" t="s">
        <v>152</v>
      </c>
      <c r="BE8" s="103">
        <v>5</v>
      </c>
      <c r="BF8" s="104" t="s">
        <v>237</v>
      </c>
      <c r="BG8" s="96"/>
      <c r="BH8" s="97">
        <v>80</v>
      </c>
    </row>
    <row r="9" spans="1:74">
      <c r="A9" s="102" t="s">
        <v>149</v>
      </c>
      <c r="B9" s="105">
        <v>6</v>
      </c>
      <c r="C9" s="96" t="s">
        <v>10</v>
      </c>
      <c r="D9" s="96">
        <v>1</v>
      </c>
      <c r="E9" s="97">
        <v>18</v>
      </c>
      <c r="F9" s="102" t="s">
        <v>151</v>
      </c>
      <c r="G9" s="106">
        <v>6</v>
      </c>
      <c r="H9" s="104" t="s">
        <v>234</v>
      </c>
      <c r="I9" s="96"/>
      <c r="J9" s="97">
        <v>72</v>
      </c>
      <c r="K9" s="102" t="s">
        <v>151</v>
      </c>
      <c r="L9" s="106">
        <v>6</v>
      </c>
      <c r="M9" s="104" t="s">
        <v>234</v>
      </c>
      <c r="N9" s="96"/>
      <c r="O9" s="97">
        <v>72</v>
      </c>
      <c r="P9" s="112" t="s">
        <v>154</v>
      </c>
      <c r="Q9" s="109">
        <v>6</v>
      </c>
      <c r="R9" s="110"/>
      <c r="S9" s="110"/>
      <c r="T9" s="111"/>
      <c r="U9" s="102" t="s">
        <v>232</v>
      </c>
      <c r="V9" s="106">
        <v>6</v>
      </c>
      <c r="W9" s="96" t="s">
        <v>241</v>
      </c>
      <c r="X9" s="96"/>
      <c r="Y9" s="97">
        <v>80</v>
      </c>
      <c r="Z9" s="102" t="s">
        <v>152</v>
      </c>
      <c r="AA9" s="106">
        <v>6</v>
      </c>
      <c r="AB9" s="104" t="s">
        <v>237</v>
      </c>
      <c r="AC9" s="96"/>
      <c r="AD9" s="97">
        <v>80</v>
      </c>
      <c r="AE9" s="112" t="s">
        <v>154</v>
      </c>
      <c r="AF9" s="109">
        <v>6</v>
      </c>
      <c r="AG9" s="110"/>
      <c r="AH9" s="110"/>
      <c r="AI9" s="111"/>
      <c r="AJ9" s="102" t="s">
        <v>150</v>
      </c>
      <c r="AK9" s="105">
        <v>6</v>
      </c>
      <c r="AL9" s="104" t="s">
        <v>234</v>
      </c>
      <c r="AM9" s="96"/>
      <c r="AN9" s="97">
        <v>72</v>
      </c>
      <c r="AO9" s="112" t="s">
        <v>153</v>
      </c>
      <c r="AP9" s="109">
        <v>6</v>
      </c>
      <c r="AQ9" s="110"/>
      <c r="AR9" s="110"/>
      <c r="AS9" s="111"/>
      <c r="AT9" s="102" t="s">
        <v>149</v>
      </c>
      <c r="AU9" s="105">
        <v>6</v>
      </c>
      <c r="AV9" s="104" t="s">
        <v>10</v>
      </c>
      <c r="AW9" s="96"/>
      <c r="AX9" s="97">
        <v>18</v>
      </c>
      <c r="AY9" s="102" t="s">
        <v>151</v>
      </c>
      <c r="AZ9" s="106">
        <v>6</v>
      </c>
      <c r="BA9" s="104" t="s">
        <v>264</v>
      </c>
      <c r="BB9" s="96"/>
      <c r="BC9" s="104">
        <v>72</v>
      </c>
      <c r="BD9" s="112" t="s">
        <v>153</v>
      </c>
      <c r="BE9" s="118">
        <v>6</v>
      </c>
      <c r="BF9" s="110"/>
      <c r="BG9" s="110"/>
      <c r="BH9" s="111"/>
    </row>
    <row r="10" spans="1:74">
      <c r="A10" s="102" t="s">
        <v>150</v>
      </c>
      <c r="B10" s="105">
        <v>7</v>
      </c>
      <c r="C10" s="104" t="s">
        <v>233</v>
      </c>
      <c r="D10" s="104"/>
      <c r="E10" s="97">
        <v>80</v>
      </c>
      <c r="F10" s="102" t="s">
        <v>152</v>
      </c>
      <c r="G10" s="106">
        <v>7</v>
      </c>
      <c r="H10" s="104" t="s">
        <v>237</v>
      </c>
      <c r="I10" s="96"/>
      <c r="J10" s="97">
        <v>80</v>
      </c>
      <c r="K10" s="102" t="s">
        <v>152</v>
      </c>
      <c r="L10" s="106">
        <v>7</v>
      </c>
      <c r="M10" s="104" t="s">
        <v>237</v>
      </c>
      <c r="N10" s="96"/>
      <c r="O10" s="97">
        <v>80</v>
      </c>
      <c r="P10" s="102" t="s">
        <v>149</v>
      </c>
      <c r="Q10" s="106">
        <v>7</v>
      </c>
      <c r="R10" s="104" t="s">
        <v>10</v>
      </c>
      <c r="S10" s="96"/>
      <c r="T10" s="97">
        <v>18</v>
      </c>
      <c r="U10" s="102" t="s">
        <v>150</v>
      </c>
      <c r="V10" s="106">
        <v>7</v>
      </c>
      <c r="W10" s="96" t="s">
        <v>237</v>
      </c>
      <c r="X10" s="96"/>
      <c r="Y10" s="97">
        <v>80</v>
      </c>
      <c r="Z10" s="112" t="s">
        <v>153</v>
      </c>
      <c r="AA10" s="109">
        <v>7</v>
      </c>
      <c r="AB10" s="110"/>
      <c r="AC10" s="110"/>
      <c r="AD10" s="111"/>
      <c r="AE10" s="102" t="s">
        <v>149</v>
      </c>
      <c r="AF10" s="106">
        <v>7</v>
      </c>
      <c r="AG10" s="104" t="s">
        <v>10</v>
      </c>
      <c r="AH10" s="96"/>
      <c r="AI10" s="97">
        <v>18</v>
      </c>
      <c r="AJ10" s="102" t="s">
        <v>151</v>
      </c>
      <c r="AK10" s="105">
        <v>7</v>
      </c>
      <c r="AL10" s="104" t="s">
        <v>234</v>
      </c>
      <c r="AM10" s="96"/>
      <c r="AN10" s="97">
        <v>72</v>
      </c>
      <c r="AO10" s="112" t="s">
        <v>154</v>
      </c>
      <c r="AP10" s="109">
        <v>7</v>
      </c>
      <c r="AQ10" s="110"/>
      <c r="AR10" s="110"/>
      <c r="AS10" s="111"/>
      <c r="AT10" s="102" t="s">
        <v>150</v>
      </c>
      <c r="AU10" s="105">
        <v>7</v>
      </c>
      <c r="AV10" s="104" t="s">
        <v>241</v>
      </c>
      <c r="AW10" s="96"/>
      <c r="AX10" s="97">
        <v>80</v>
      </c>
      <c r="AY10" s="102" t="s">
        <v>152</v>
      </c>
      <c r="AZ10" s="106">
        <v>7</v>
      </c>
      <c r="BA10" s="122" t="s">
        <v>52</v>
      </c>
      <c r="BB10" s="96"/>
      <c r="BC10" s="96"/>
      <c r="BD10" s="112" t="s">
        <v>154</v>
      </c>
      <c r="BE10" s="118">
        <v>7</v>
      </c>
      <c r="BF10" s="110"/>
      <c r="BG10" s="110"/>
      <c r="BH10" s="111"/>
    </row>
    <row r="11" spans="1:74">
      <c r="A11" s="102" t="s">
        <v>150</v>
      </c>
      <c r="B11" s="105">
        <v>8</v>
      </c>
      <c r="C11" s="104" t="s">
        <v>234</v>
      </c>
      <c r="D11" s="104"/>
      <c r="E11" s="97">
        <v>72</v>
      </c>
      <c r="F11" s="112" t="s">
        <v>153</v>
      </c>
      <c r="G11" s="109">
        <v>8</v>
      </c>
      <c r="H11" s="110"/>
      <c r="I11" s="110"/>
      <c r="J11" s="111"/>
      <c r="K11" s="112" t="s">
        <v>153</v>
      </c>
      <c r="L11" s="109">
        <v>8</v>
      </c>
      <c r="M11" s="110"/>
      <c r="N11" s="110"/>
      <c r="O11" s="111"/>
      <c r="P11" s="102" t="s">
        <v>150</v>
      </c>
      <c r="Q11" s="105">
        <v>8</v>
      </c>
      <c r="R11" s="104" t="s">
        <v>243</v>
      </c>
      <c r="S11" s="96"/>
      <c r="T11" s="97">
        <v>80</v>
      </c>
      <c r="U11" s="112" t="s">
        <v>151</v>
      </c>
      <c r="V11" s="109">
        <v>8</v>
      </c>
      <c r="W11" s="110"/>
      <c r="X11" s="110"/>
      <c r="Y11" s="111"/>
      <c r="Z11" s="112" t="s">
        <v>154</v>
      </c>
      <c r="AA11" s="109">
        <v>8</v>
      </c>
      <c r="AB11" s="110"/>
      <c r="AC11" s="110"/>
      <c r="AD11" s="111"/>
      <c r="AE11" s="102" t="s">
        <v>150</v>
      </c>
      <c r="AF11" s="105">
        <v>8</v>
      </c>
      <c r="AG11" s="104" t="s">
        <v>241</v>
      </c>
      <c r="AH11" s="96"/>
      <c r="AI11" s="97">
        <v>80</v>
      </c>
      <c r="AJ11" s="102" t="s">
        <v>152</v>
      </c>
      <c r="AK11" s="105">
        <v>8</v>
      </c>
      <c r="AL11" s="104" t="s">
        <v>234</v>
      </c>
      <c r="AM11" s="96"/>
      <c r="AN11" s="97">
        <v>72</v>
      </c>
      <c r="AO11" s="102" t="s">
        <v>149</v>
      </c>
      <c r="AP11" s="105">
        <v>8</v>
      </c>
      <c r="AQ11" s="104" t="s">
        <v>10</v>
      </c>
      <c r="AR11" s="96"/>
      <c r="AS11" s="97">
        <v>18</v>
      </c>
      <c r="AT11" s="102" t="s">
        <v>150</v>
      </c>
      <c r="AU11" s="105">
        <v>8</v>
      </c>
      <c r="AV11" s="104" t="s">
        <v>234</v>
      </c>
      <c r="AW11" s="96"/>
      <c r="AX11" s="97">
        <v>72</v>
      </c>
      <c r="AY11" s="112" t="s">
        <v>153</v>
      </c>
      <c r="AZ11" s="109">
        <v>8</v>
      </c>
      <c r="BA11" s="110"/>
      <c r="BB11" s="110"/>
      <c r="BC11" s="110"/>
      <c r="BD11" s="102" t="s">
        <v>149</v>
      </c>
      <c r="BE11" s="103">
        <v>8</v>
      </c>
      <c r="BF11" s="104" t="s">
        <v>10</v>
      </c>
      <c r="BG11" s="96"/>
      <c r="BH11" s="97">
        <v>18</v>
      </c>
    </row>
    <row r="12" spans="1:74">
      <c r="A12" s="102" t="s">
        <v>151</v>
      </c>
      <c r="B12" s="105">
        <v>9</v>
      </c>
      <c r="C12" s="104" t="s">
        <v>234</v>
      </c>
      <c r="D12" s="104"/>
      <c r="E12" s="97">
        <v>72</v>
      </c>
      <c r="F12" s="112" t="s">
        <v>154</v>
      </c>
      <c r="G12" s="109">
        <v>9</v>
      </c>
      <c r="H12" s="110"/>
      <c r="I12" s="110"/>
      <c r="J12" s="111"/>
      <c r="K12" s="112" t="s">
        <v>154</v>
      </c>
      <c r="L12" s="109">
        <v>9</v>
      </c>
      <c r="M12" s="110"/>
      <c r="N12" s="110"/>
      <c r="O12" s="111"/>
      <c r="P12" s="102" t="s">
        <v>150</v>
      </c>
      <c r="Q12" s="105">
        <v>9</v>
      </c>
      <c r="R12" s="104" t="s">
        <v>235</v>
      </c>
      <c r="S12" s="96"/>
      <c r="T12" s="97">
        <v>72</v>
      </c>
      <c r="U12" s="102" t="s">
        <v>152</v>
      </c>
      <c r="V12" s="105">
        <v>9</v>
      </c>
      <c r="W12" s="122" t="s">
        <v>11</v>
      </c>
      <c r="X12" s="96"/>
      <c r="Y12" s="97">
        <v>0</v>
      </c>
      <c r="Z12" s="112" t="s">
        <v>149</v>
      </c>
      <c r="AA12" s="109">
        <v>9</v>
      </c>
      <c r="AB12" s="125" t="s">
        <v>248</v>
      </c>
      <c r="AC12" s="110"/>
      <c r="AD12" s="111"/>
      <c r="AE12" s="102" t="s">
        <v>150</v>
      </c>
      <c r="AF12" s="105">
        <v>9</v>
      </c>
      <c r="AG12" s="104" t="s">
        <v>234</v>
      </c>
      <c r="AH12" s="96"/>
      <c r="AI12" s="97">
        <v>72</v>
      </c>
      <c r="AJ12" s="112" t="s">
        <v>153</v>
      </c>
      <c r="AK12" s="109">
        <v>9</v>
      </c>
      <c r="AL12" s="110"/>
      <c r="AM12" s="110"/>
      <c r="AN12" s="111"/>
      <c r="AO12" s="102" t="s">
        <v>150</v>
      </c>
      <c r="AP12" s="105">
        <v>9</v>
      </c>
      <c r="AQ12" s="104" t="s">
        <v>241</v>
      </c>
      <c r="AR12" s="96"/>
      <c r="AS12" s="97">
        <v>80</v>
      </c>
      <c r="AT12" s="102" t="s">
        <v>151</v>
      </c>
      <c r="AU12" s="105">
        <v>9</v>
      </c>
      <c r="AV12" s="104" t="s">
        <v>234</v>
      </c>
      <c r="AW12" s="96"/>
      <c r="AX12" s="97">
        <v>72</v>
      </c>
      <c r="AY12" s="112" t="s">
        <v>154</v>
      </c>
      <c r="AZ12" s="109">
        <v>9</v>
      </c>
      <c r="BA12" s="110"/>
      <c r="BB12" s="110"/>
      <c r="BC12" s="110"/>
      <c r="BD12" s="102" t="s">
        <v>150</v>
      </c>
      <c r="BE12" s="103">
        <v>9</v>
      </c>
      <c r="BF12" s="104" t="s">
        <v>241</v>
      </c>
      <c r="BG12" s="96"/>
      <c r="BH12" s="97">
        <v>80</v>
      </c>
    </row>
    <row r="13" spans="1:74">
      <c r="A13" s="102" t="s">
        <v>152</v>
      </c>
      <c r="B13" s="105">
        <v>10</v>
      </c>
      <c r="C13" s="122" t="s">
        <v>155</v>
      </c>
      <c r="D13" s="104"/>
      <c r="E13" s="97">
        <v>0</v>
      </c>
      <c r="F13" s="102" t="s">
        <v>149</v>
      </c>
      <c r="G13" s="105">
        <v>10</v>
      </c>
      <c r="H13" s="104" t="s">
        <v>52</v>
      </c>
      <c r="I13" s="96"/>
      <c r="J13" s="97">
        <v>0</v>
      </c>
      <c r="K13" s="102" t="s">
        <v>149</v>
      </c>
      <c r="L13" s="105">
        <v>10</v>
      </c>
      <c r="M13" s="104" t="s">
        <v>10</v>
      </c>
      <c r="N13" s="96"/>
      <c r="O13" s="97">
        <v>18</v>
      </c>
      <c r="P13" s="102" t="s">
        <v>151</v>
      </c>
      <c r="Q13" s="105">
        <v>10</v>
      </c>
      <c r="R13" s="104" t="s">
        <v>235</v>
      </c>
      <c r="S13" s="96"/>
      <c r="T13" s="97">
        <v>72</v>
      </c>
      <c r="U13" s="112" t="s">
        <v>153</v>
      </c>
      <c r="V13" s="109">
        <v>10</v>
      </c>
      <c r="W13" s="110"/>
      <c r="X13" s="110"/>
      <c r="Y13" s="111"/>
      <c r="Z13" s="102" t="s">
        <v>150</v>
      </c>
      <c r="AA13" s="105">
        <v>10</v>
      </c>
      <c r="AB13" s="96" t="s">
        <v>241</v>
      </c>
      <c r="AC13" s="96"/>
      <c r="AD13" s="97">
        <v>80</v>
      </c>
      <c r="AE13" s="102" t="s">
        <v>151</v>
      </c>
      <c r="AF13" s="105">
        <v>10</v>
      </c>
      <c r="AG13" s="104" t="s">
        <v>234</v>
      </c>
      <c r="AH13" s="96"/>
      <c r="AI13" s="97">
        <v>72</v>
      </c>
      <c r="AJ13" s="112" t="s">
        <v>154</v>
      </c>
      <c r="AK13" s="109">
        <v>10</v>
      </c>
      <c r="AL13" s="110"/>
      <c r="AM13" s="110"/>
      <c r="AN13" s="111"/>
      <c r="AO13" s="102" t="s">
        <v>150</v>
      </c>
      <c r="AP13" s="105">
        <v>10</v>
      </c>
      <c r="AQ13" s="104" t="s">
        <v>234</v>
      </c>
      <c r="AR13" s="96"/>
      <c r="AS13" s="97">
        <v>72</v>
      </c>
      <c r="AT13" s="102" t="s">
        <v>152</v>
      </c>
      <c r="AU13" s="105">
        <v>10</v>
      </c>
      <c r="AV13" s="104" t="s">
        <v>262</v>
      </c>
      <c r="AW13" s="96"/>
      <c r="AX13" s="97">
        <v>72</v>
      </c>
      <c r="AY13" s="102" t="s">
        <v>149</v>
      </c>
      <c r="AZ13" s="105">
        <v>10</v>
      </c>
      <c r="BA13" s="126" t="s">
        <v>256</v>
      </c>
      <c r="BB13" s="96"/>
      <c r="BC13" s="96"/>
      <c r="BD13" s="102" t="s">
        <v>150</v>
      </c>
      <c r="BE13" s="103">
        <v>10</v>
      </c>
      <c r="BF13" s="104" t="s">
        <v>234</v>
      </c>
      <c r="BG13" s="96"/>
      <c r="BH13" s="97">
        <v>72</v>
      </c>
    </row>
    <row r="14" spans="1:74">
      <c r="A14" s="112" t="s">
        <v>153</v>
      </c>
      <c r="B14" s="109">
        <v>11</v>
      </c>
      <c r="C14" s="110"/>
      <c r="D14" s="110"/>
      <c r="E14" s="111"/>
      <c r="F14" s="102" t="s">
        <v>150</v>
      </c>
      <c r="G14" s="106">
        <v>11</v>
      </c>
      <c r="H14" s="104" t="s">
        <v>52</v>
      </c>
      <c r="I14" s="96"/>
      <c r="J14" s="97">
        <v>0</v>
      </c>
      <c r="K14" s="102" t="s">
        <v>150</v>
      </c>
      <c r="L14" s="106">
        <v>11</v>
      </c>
      <c r="M14" s="104" t="s">
        <v>241</v>
      </c>
      <c r="N14" s="96"/>
      <c r="O14" s="97">
        <v>80</v>
      </c>
      <c r="P14" s="102" t="s">
        <v>152</v>
      </c>
      <c r="Q14" s="106">
        <v>11</v>
      </c>
      <c r="R14" s="120" t="s">
        <v>160</v>
      </c>
      <c r="S14" s="96"/>
      <c r="T14" s="97">
        <v>0</v>
      </c>
      <c r="U14" s="112" t="s">
        <v>154</v>
      </c>
      <c r="V14" s="109">
        <v>11</v>
      </c>
      <c r="W14" s="110"/>
      <c r="X14" s="110"/>
      <c r="Y14" s="111"/>
      <c r="Z14" s="102" t="s">
        <v>150</v>
      </c>
      <c r="AA14" s="106">
        <v>11</v>
      </c>
      <c r="AB14" s="96" t="s">
        <v>249</v>
      </c>
      <c r="AC14" s="123">
        <v>8</v>
      </c>
      <c r="AD14" s="97">
        <v>70</v>
      </c>
      <c r="AE14" s="102" t="s">
        <v>152</v>
      </c>
      <c r="AF14" s="106">
        <v>11</v>
      </c>
      <c r="AG14" s="104" t="s">
        <v>237</v>
      </c>
      <c r="AH14" s="96"/>
      <c r="AI14" s="97">
        <v>80</v>
      </c>
      <c r="AJ14" s="102" t="s">
        <v>149</v>
      </c>
      <c r="AK14" s="105">
        <v>11</v>
      </c>
      <c r="AL14" s="104" t="s">
        <v>234</v>
      </c>
      <c r="AM14" s="96"/>
      <c r="AN14" s="97">
        <v>72</v>
      </c>
      <c r="AO14" s="102" t="s">
        <v>151</v>
      </c>
      <c r="AP14" s="106">
        <v>11</v>
      </c>
      <c r="AQ14" s="104" t="s">
        <v>234</v>
      </c>
      <c r="AR14" s="96"/>
      <c r="AS14" s="97">
        <v>72</v>
      </c>
      <c r="AT14" s="112" t="s">
        <v>153</v>
      </c>
      <c r="AU14" s="109">
        <v>11</v>
      </c>
      <c r="AV14" s="110"/>
      <c r="AW14" s="110"/>
      <c r="AX14" s="111"/>
      <c r="AY14" s="112" t="s">
        <v>150</v>
      </c>
      <c r="AZ14" s="109">
        <v>11</v>
      </c>
      <c r="BA14" s="110"/>
      <c r="BB14" s="110"/>
      <c r="BC14" s="110"/>
      <c r="BD14" s="102" t="s">
        <v>151</v>
      </c>
      <c r="BE14" s="103">
        <v>11</v>
      </c>
      <c r="BF14" s="104" t="s">
        <v>234</v>
      </c>
      <c r="BG14" s="96"/>
      <c r="BH14" s="97">
        <v>72</v>
      </c>
    </row>
    <row r="15" spans="1:74">
      <c r="A15" s="112" t="s">
        <v>154</v>
      </c>
      <c r="B15" s="109">
        <v>12</v>
      </c>
      <c r="C15" s="110"/>
      <c r="D15" s="110"/>
      <c r="E15" s="111"/>
      <c r="F15" s="102" t="s">
        <v>150</v>
      </c>
      <c r="G15" s="106">
        <v>12</v>
      </c>
      <c r="H15" s="104" t="s">
        <v>234</v>
      </c>
      <c r="I15" s="96"/>
      <c r="J15" s="97">
        <v>72</v>
      </c>
      <c r="K15" s="102" t="s">
        <v>150</v>
      </c>
      <c r="L15" s="106">
        <v>12</v>
      </c>
      <c r="M15" s="104" t="s">
        <v>234</v>
      </c>
      <c r="N15" s="96"/>
      <c r="O15" s="97">
        <v>72</v>
      </c>
      <c r="P15" s="112" t="s">
        <v>153</v>
      </c>
      <c r="Q15" s="109">
        <v>12</v>
      </c>
      <c r="R15" s="110"/>
      <c r="S15" s="110"/>
      <c r="T15" s="111"/>
      <c r="U15" s="102" t="s">
        <v>149</v>
      </c>
      <c r="V15" s="106">
        <v>12</v>
      </c>
      <c r="W15" s="96" t="s">
        <v>10</v>
      </c>
      <c r="X15" s="96"/>
      <c r="Y15" s="97">
        <v>18</v>
      </c>
      <c r="Z15" s="102" t="s">
        <v>151</v>
      </c>
      <c r="AA15" s="106">
        <v>12</v>
      </c>
      <c r="AB15" s="96" t="s">
        <v>234</v>
      </c>
      <c r="AC15" s="96"/>
      <c r="AD15" s="97">
        <v>72</v>
      </c>
      <c r="AE15" s="112" t="s">
        <v>153</v>
      </c>
      <c r="AF15" s="109">
        <v>12</v>
      </c>
      <c r="AG15" s="110"/>
      <c r="AH15" s="110"/>
      <c r="AI15" s="111"/>
      <c r="AJ15" s="102" t="s">
        <v>150</v>
      </c>
      <c r="AK15" s="105">
        <v>12</v>
      </c>
      <c r="AL15" s="104" t="s">
        <v>234</v>
      </c>
      <c r="AM15" s="96"/>
      <c r="AN15" s="97">
        <v>72</v>
      </c>
      <c r="AO15" s="102" t="s">
        <v>152</v>
      </c>
      <c r="AP15" s="106">
        <v>12</v>
      </c>
      <c r="AQ15" s="104" t="s">
        <v>259</v>
      </c>
      <c r="AR15" s="96"/>
      <c r="AS15" s="97">
        <v>80</v>
      </c>
      <c r="AT15" s="112" t="s">
        <v>154</v>
      </c>
      <c r="AU15" s="109">
        <v>12</v>
      </c>
      <c r="AV15" s="110"/>
      <c r="AW15" s="110"/>
      <c r="AX15" s="111"/>
      <c r="AY15" s="102" t="s">
        <v>150</v>
      </c>
      <c r="AZ15" s="106">
        <v>12</v>
      </c>
      <c r="BA15" s="96" t="s">
        <v>234</v>
      </c>
      <c r="BB15" s="96"/>
      <c r="BC15" s="96">
        <v>72</v>
      </c>
      <c r="BD15" s="102" t="s">
        <v>152</v>
      </c>
      <c r="BE15" s="103">
        <v>12</v>
      </c>
      <c r="BF15" s="104" t="s">
        <v>237</v>
      </c>
      <c r="BG15" s="96"/>
      <c r="BH15" s="97">
        <v>80</v>
      </c>
    </row>
    <row r="16" spans="1:74">
      <c r="A16" s="102" t="s">
        <v>149</v>
      </c>
      <c r="B16" s="105">
        <v>13</v>
      </c>
      <c r="C16" s="122" t="s">
        <v>155</v>
      </c>
      <c r="D16" s="104"/>
      <c r="E16" s="97">
        <v>0</v>
      </c>
      <c r="F16" s="102" t="s">
        <v>151</v>
      </c>
      <c r="G16" s="106">
        <v>13</v>
      </c>
      <c r="H16" s="104" t="s">
        <v>237</v>
      </c>
      <c r="I16" s="96"/>
      <c r="J16" s="97">
        <v>80</v>
      </c>
      <c r="K16" s="102" t="s">
        <v>151</v>
      </c>
      <c r="L16" s="106">
        <v>13</v>
      </c>
      <c r="M16" s="104" t="s">
        <v>234</v>
      </c>
      <c r="N16" s="96"/>
      <c r="O16" s="97">
        <v>72</v>
      </c>
      <c r="P16" s="112" t="s">
        <v>154</v>
      </c>
      <c r="Q16" s="109">
        <v>13</v>
      </c>
      <c r="R16" s="110"/>
      <c r="S16" s="110"/>
      <c r="T16" s="111"/>
      <c r="U16" s="102" t="s">
        <v>232</v>
      </c>
      <c r="V16" s="106">
        <v>13</v>
      </c>
      <c r="W16" s="96" t="s">
        <v>233</v>
      </c>
      <c r="X16" s="96"/>
      <c r="Y16" s="97">
        <v>80</v>
      </c>
      <c r="Z16" s="102" t="s">
        <v>152</v>
      </c>
      <c r="AA16" s="106">
        <v>13</v>
      </c>
      <c r="AB16" s="104" t="s">
        <v>237</v>
      </c>
      <c r="AC16" s="96"/>
      <c r="AD16" s="97">
        <v>80</v>
      </c>
      <c r="AE16" s="112" t="s">
        <v>154</v>
      </c>
      <c r="AF16" s="109">
        <v>13</v>
      </c>
      <c r="AG16" s="110"/>
      <c r="AH16" s="110"/>
      <c r="AI16" s="111"/>
      <c r="AJ16" s="102" t="s">
        <v>150</v>
      </c>
      <c r="AK16" s="105">
        <v>13</v>
      </c>
      <c r="AL16" s="104" t="s">
        <v>237</v>
      </c>
      <c r="AM16" s="96"/>
      <c r="AN16" s="97">
        <v>80</v>
      </c>
      <c r="AO16" s="112" t="s">
        <v>153</v>
      </c>
      <c r="AP16" s="109">
        <v>13</v>
      </c>
      <c r="AQ16" s="110"/>
      <c r="AR16" s="110"/>
      <c r="AS16" s="111"/>
      <c r="AT16" s="102" t="s">
        <v>149</v>
      </c>
      <c r="AU16" s="105">
        <v>13</v>
      </c>
      <c r="AV16" s="104" t="s">
        <v>10</v>
      </c>
      <c r="AW16" s="96"/>
      <c r="AX16" s="97">
        <v>18</v>
      </c>
      <c r="AY16" s="102" t="s">
        <v>151</v>
      </c>
      <c r="AZ16" s="106">
        <v>13</v>
      </c>
      <c r="BA16" s="96" t="s">
        <v>234</v>
      </c>
      <c r="BB16" s="96"/>
      <c r="BC16" s="96">
        <v>72</v>
      </c>
      <c r="BD16" s="112" t="s">
        <v>153</v>
      </c>
      <c r="BE16" s="118">
        <v>13</v>
      </c>
      <c r="BF16" s="110"/>
      <c r="BG16" s="110"/>
      <c r="BH16" s="111"/>
    </row>
    <row r="17" spans="1:60">
      <c r="A17" s="102" t="s">
        <v>150</v>
      </c>
      <c r="B17" s="105">
        <v>14</v>
      </c>
      <c r="C17" s="122" t="s">
        <v>155</v>
      </c>
      <c r="D17" s="104"/>
      <c r="E17" s="97">
        <v>0</v>
      </c>
      <c r="F17" s="102" t="s">
        <v>152</v>
      </c>
      <c r="G17" s="106">
        <v>14</v>
      </c>
      <c r="H17" s="104" t="s">
        <v>10</v>
      </c>
      <c r="I17" s="96"/>
      <c r="J17" s="97">
        <v>18</v>
      </c>
      <c r="K17" s="102" t="s">
        <v>152</v>
      </c>
      <c r="L17" s="106">
        <v>14</v>
      </c>
      <c r="M17" s="104" t="s">
        <v>237</v>
      </c>
      <c r="N17" s="96"/>
      <c r="O17" s="97">
        <v>80</v>
      </c>
      <c r="P17" s="102" t="s">
        <v>149</v>
      </c>
      <c r="Q17" s="106">
        <v>14</v>
      </c>
      <c r="R17" s="104" t="s">
        <v>10</v>
      </c>
      <c r="S17" s="96"/>
      <c r="T17" s="97">
        <v>18</v>
      </c>
      <c r="U17" s="102" t="s">
        <v>150</v>
      </c>
      <c r="V17" s="106">
        <v>14</v>
      </c>
      <c r="W17" s="104" t="s">
        <v>234</v>
      </c>
      <c r="X17" s="96"/>
      <c r="Y17" s="97">
        <v>72</v>
      </c>
      <c r="Z17" s="112" t="s">
        <v>153</v>
      </c>
      <c r="AA17" s="109">
        <v>14</v>
      </c>
      <c r="AB17" s="110"/>
      <c r="AC17" s="110"/>
      <c r="AD17" s="111"/>
      <c r="AE17" s="112" t="s">
        <v>149</v>
      </c>
      <c r="AF17" s="109">
        <v>14</v>
      </c>
      <c r="AG17" s="110"/>
      <c r="AH17" s="110"/>
      <c r="AI17" s="111"/>
      <c r="AJ17" s="102" t="s">
        <v>151</v>
      </c>
      <c r="AK17" s="105">
        <v>14</v>
      </c>
      <c r="AL17" s="104" t="s">
        <v>10</v>
      </c>
      <c r="AM17" s="96"/>
      <c r="AN17" s="97">
        <v>18</v>
      </c>
      <c r="AO17" s="112" t="s">
        <v>154</v>
      </c>
      <c r="AP17" s="109">
        <v>14</v>
      </c>
      <c r="AQ17" s="110"/>
      <c r="AR17" s="110"/>
      <c r="AS17" s="111"/>
      <c r="AT17" s="102" t="s">
        <v>150</v>
      </c>
      <c r="AU17" s="105">
        <v>14</v>
      </c>
      <c r="AV17" s="104" t="s">
        <v>233</v>
      </c>
      <c r="AW17" s="96"/>
      <c r="AX17" s="97">
        <v>80</v>
      </c>
      <c r="AY17" s="102" t="s">
        <v>152</v>
      </c>
      <c r="AZ17" s="106">
        <v>14</v>
      </c>
      <c r="BA17" s="96" t="s">
        <v>234</v>
      </c>
      <c r="BB17" s="96"/>
      <c r="BC17" s="96">
        <v>72</v>
      </c>
      <c r="BD17" s="112" t="s">
        <v>154</v>
      </c>
      <c r="BE17" s="118">
        <v>14</v>
      </c>
      <c r="BF17" s="110"/>
      <c r="BG17" s="110"/>
      <c r="BH17" s="111"/>
    </row>
    <row r="18" spans="1:60">
      <c r="A18" s="102" t="s">
        <v>150</v>
      </c>
      <c r="B18" s="105">
        <v>15</v>
      </c>
      <c r="C18" s="104" t="s">
        <v>10</v>
      </c>
      <c r="D18" s="104"/>
      <c r="E18" s="97">
        <v>18</v>
      </c>
      <c r="F18" s="112" t="s">
        <v>153</v>
      </c>
      <c r="G18" s="109">
        <v>15</v>
      </c>
      <c r="H18" s="110"/>
      <c r="I18" s="110"/>
      <c r="J18" s="111"/>
      <c r="K18" s="112" t="s">
        <v>153</v>
      </c>
      <c r="L18" s="109">
        <v>15</v>
      </c>
      <c r="M18" s="110"/>
      <c r="N18" s="110"/>
      <c r="O18" s="111"/>
      <c r="P18" s="102" t="s">
        <v>150</v>
      </c>
      <c r="Q18" s="105">
        <v>15</v>
      </c>
      <c r="R18" s="104" t="s">
        <v>241</v>
      </c>
      <c r="S18" s="96"/>
      <c r="T18" s="97">
        <v>80</v>
      </c>
      <c r="U18" s="102" t="s">
        <v>151</v>
      </c>
      <c r="V18" s="105">
        <v>15</v>
      </c>
      <c r="W18" s="104" t="s">
        <v>234</v>
      </c>
      <c r="X18" s="96"/>
      <c r="Y18" s="97">
        <v>72</v>
      </c>
      <c r="Z18" s="112" t="s">
        <v>154</v>
      </c>
      <c r="AA18" s="109">
        <v>15</v>
      </c>
      <c r="AB18" s="110"/>
      <c r="AC18" s="110"/>
      <c r="AD18" s="111"/>
      <c r="AE18" s="102" t="s">
        <v>150</v>
      </c>
      <c r="AF18" s="105">
        <v>15</v>
      </c>
      <c r="AG18" s="96" t="s">
        <v>10</v>
      </c>
      <c r="AH18" s="96"/>
      <c r="AI18" s="97">
        <v>18</v>
      </c>
      <c r="AJ18" s="112" t="s">
        <v>152</v>
      </c>
      <c r="AK18" s="109">
        <v>15</v>
      </c>
      <c r="AL18" s="110"/>
      <c r="AM18" s="110"/>
      <c r="AN18" s="111"/>
      <c r="AO18" s="102" t="s">
        <v>149</v>
      </c>
      <c r="AP18" s="105">
        <v>15</v>
      </c>
      <c r="AQ18" s="104" t="s">
        <v>10</v>
      </c>
      <c r="AR18" s="96"/>
      <c r="AS18" s="97">
        <v>18</v>
      </c>
      <c r="AT18" s="102" t="s">
        <v>150</v>
      </c>
      <c r="AU18" s="105">
        <v>15</v>
      </c>
      <c r="AV18" s="104" t="s">
        <v>234</v>
      </c>
      <c r="AW18" s="96"/>
      <c r="AX18" s="97">
        <v>72</v>
      </c>
      <c r="AY18" s="112" t="s">
        <v>153</v>
      </c>
      <c r="AZ18" s="109">
        <v>15</v>
      </c>
      <c r="BA18" s="110"/>
      <c r="BB18" s="110"/>
      <c r="BC18" s="110"/>
      <c r="BD18" s="102" t="s">
        <v>149</v>
      </c>
      <c r="BE18" s="103">
        <v>15</v>
      </c>
      <c r="BF18" s="104" t="s">
        <v>10</v>
      </c>
      <c r="BG18" s="96"/>
      <c r="BH18" s="97">
        <v>18</v>
      </c>
    </row>
    <row r="19" spans="1:60">
      <c r="A19" s="102" t="s">
        <v>151</v>
      </c>
      <c r="B19" s="105">
        <v>16</v>
      </c>
      <c r="C19" s="104" t="s">
        <v>233</v>
      </c>
      <c r="D19" s="104"/>
      <c r="E19" s="97">
        <v>80</v>
      </c>
      <c r="F19" s="112" t="s">
        <v>154</v>
      </c>
      <c r="G19" s="109">
        <v>16</v>
      </c>
      <c r="H19" s="110"/>
      <c r="I19" s="110"/>
      <c r="J19" s="111"/>
      <c r="K19" s="112" t="s">
        <v>154</v>
      </c>
      <c r="L19" s="109">
        <v>16</v>
      </c>
      <c r="M19" s="110"/>
      <c r="N19" s="110"/>
      <c r="O19" s="111"/>
      <c r="P19" s="102" t="s">
        <v>150</v>
      </c>
      <c r="Q19" s="105">
        <v>16</v>
      </c>
      <c r="R19" s="104" t="s">
        <v>244</v>
      </c>
      <c r="S19" s="96"/>
      <c r="T19" s="97">
        <v>72</v>
      </c>
      <c r="U19" s="102" t="s">
        <v>152</v>
      </c>
      <c r="V19" s="105">
        <v>16</v>
      </c>
      <c r="W19" s="104" t="s">
        <v>241</v>
      </c>
      <c r="X19" s="96"/>
      <c r="Y19" s="97">
        <v>80</v>
      </c>
      <c r="Z19" s="102" t="s">
        <v>149</v>
      </c>
      <c r="AA19" s="105">
        <v>16</v>
      </c>
      <c r="AB19" s="104" t="s">
        <v>10</v>
      </c>
      <c r="AC19" s="96"/>
      <c r="AD19" s="97">
        <v>18</v>
      </c>
      <c r="AE19" s="102" t="s">
        <v>150</v>
      </c>
      <c r="AF19" s="105">
        <v>16</v>
      </c>
      <c r="AG19" s="96" t="s">
        <v>241</v>
      </c>
      <c r="AH19" s="96"/>
      <c r="AI19" s="97">
        <v>80</v>
      </c>
      <c r="AJ19" s="112" t="s">
        <v>153</v>
      </c>
      <c r="AK19" s="109">
        <v>16</v>
      </c>
      <c r="AL19" s="110"/>
      <c r="AM19" s="110"/>
      <c r="AN19" s="111"/>
      <c r="AO19" s="102" t="s">
        <v>150</v>
      </c>
      <c r="AP19" s="105">
        <v>16</v>
      </c>
      <c r="AQ19" s="104" t="s">
        <v>241</v>
      </c>
      <c r="AR19" s="96"/>
      <c r="AS19" s="97">
        <v>80</v>
      </c>
      <c r="AT19" s="102" t="s">
        <v>151</v>
      </c>
      <c r="AU19" s="105">
        <v>16</v>
      </c>
      <c r="AV19" s="104" t="s">
        <v>234</v>
      </c>
      <c r="AW19" s="96"/>
      <c r="AX19" s="97">
        <v>72</v>
      </c>
      <c r="AY19" s="112" t="s">
        <v>154</v>
      </c>
      <c r="AZ19" s="109">
        <v>16</v>
      </c>
      <c r="BA19" s="110"/>
      <c r="BB19" s="110"/>
      <c r="BC19" s="110"/>
      <c r="BD19" s="102" t="s">
        <v>150</v>
      </c>
      <c r="BE19" s="103">
        <v>16</v>
      </c>
      <c r="BF19" s="104" t="s">
        <v>241</v>
      </c>
      <c r="BG19" s="96"/>
      <c r="BH19" s="97">
        <v>80</v>
      </c>
    </row>
    <row r="20" spans="1:60">
      <c r="A20" s="102" t="s">
        <v>152</v>
      </c>
      <c r="B20" s="105">
        <v>17</v>
      </c>
      <c r="C20" s="104" t="s">
        <v>237</v>
      </c>
      <c r="D20" s="104"/>
      <c r="E20" s="97">
        <v>80</v>
      </c>
      <c r="F20" s="102" t="s">
        <v>149</v>
      </c>
      <c r="G20" s="105">
        <v>17</v>
      </c>
      <c r="H20" s="104" t="s">
        <v>234</v>
      </c>
      <c r="I20" s="96"/>
      <c r="J20" s="97">
        <v>72</v>
      </c>
      <c r="K20" s="102" t="s">
        <v>149</v>
      </c>
      <c r="L20" s="105">
        <v>17</v>
      </c>
      <c r="M20" s="104" t="s">
        <v>10</v>
      </c>
      <c r="N20" s="96"/>
      <c r="O20" s="97">
        <v>18</v>
      </c>
      <c r="P20" s="102" t="s">
        <v>151</v>
      </c>
      <c r="Q20" s="105">
        <v>17</v>
      </c>
      <c r="R20" s="104" t="s">
        <v>234</v>
      </c>
      <c r="S20" s="96"/>
      <c r="T20" s="97">
        <v>72</v>
      </c>
      <c r="U20" s="112" t="s">
        <v>153</v>
      </c>
      <c r="V20" s="109">
        <v>17</v>
      </c>
      <c r="W20" s="110"/>
      <c r="X20" s="110"/>
      <c r="Y20" s="111"/>
      <c r="Z20" s="102" t="s">
        <v>150</v>
      </c>
      <c r="AA20" s="105">
        <v>17</v>
      </c>
      <c r="AB20" s="104" t="s">
        <v>10</v>
      </c>
      <c r="AC20" s="96"/>
      <c r="AD20" s="97">
        <v>18</v>
      </c>
      <c r="AE20" s="102" t="s">
        <v>151</v>
      </c>
      <c r="AF20" s="105">
        <v>17</v>
      </c>
      <c r="AG20" s="96" t="s">
        <v>234</v>
      </c>
      <c r="AH20" s="96"/>
      <c r="AI20" s="97">
        <v>72</v>
      </c>
      <c r="AJ20" s="112" t="s">
        <v>154</v>
      </c>
      <c r="AK20" s="109">
        <v>17</v>
      </c>
      <c r="AL20" s="110"/>
      <c r="AM20" s="110"/>
      <c r="AN20" s="111"/>
      <c r="AO20" s="102" t="s">
        <v>150</v>
      </c>
      <c r="AP20" s="105">
        <v>17</v>
      </c>
      <c r="AQ20" s="104" t="s">
        <v>234</v>
      </c>
      <c r="AR20" s="96"/>
      <c r="AS20" s="97">
        <v>72</v>
      </c>
      <c r="AT20" s="102" t="s">
        <v>152</v>
      </c>
      <c r="AU20" s="105">
        <v>17</v>
      </c>
      <c r="AV20" s="104" t="s">
        <v>237</v>
      </c>
      <c r="AW20" s="96"/>
      <c r="AX20" s="97">
        <v>80</v>
      </c>
      <c r="AY20" s="102" t="s">
        <v>149</v>
      </c>
      <c r="AZ20" s="105">
        <v>17</v>
      </c>
      <c r="BA20" s="104" t="s">
        <v>10</v>
      </c>
      <c r="BB20" s="96"/>
      <c r="BC20" s="104">
        <v>18</v>
      </c>
      <c r="BD20" s="102" t="s">
        <v>150</v>
      </c>
      <c r="BE20" s="103">
        <v>17</v>
      </c>
      <c r="BF20" s="104" t="s">
        <v>234</v>
      </c>
      <c r="BG20" s="96"/>
      <c r="BH20" s="97">
        <v>72</v>
      </c>
    </row>
    <row r="21" spans="1:60">
      <c r="A21" s="112" t="s">
        <v>153</v>
      </c>
      <c r="B21" s="109">
        <v>18</v>
      </c>
      <c r="C21" s="110"/>
      <c r="D21" s="110"/>
      <c r="E21" s="111"/>
      <c r="F21" s="102" t="s">
        <v>150</v>
      </c>
      <c r="G21" s="106">
        <v>18</v>
      </c>
      <c r="H21" s="104" t="s">
        <v>237</v>
      </c>
      <c r="I21" s="96"/>
      <c r="J21" s="97">
        <v>80</v>
      </c>
      <c r="K21" s="102" t="s">
        <v>150</v>
      </c>
      <c r="L21" s="106">
        <v>18</v>
      </c>
      <c r="M21" s="104" t="s">
        <v>241</v>
      </c>
      <c r="N21" s="96"/>
      <c r="O21" s="97">
        <v>80</v>
      </c>
      <c r="P21" s="102" t="s">
        <v>152</v>
      </c>
      <c r="Q21" s="106">
        <v>18</v>
      </c>
      <c r="R21" s="104" t="s">
        <v>245</v>
      </c>
      <c r="S21" s="96"/>
      <c r="T21" s="97">
        <v>72</v>
      </c>
      <c r="U21" s="112" t="s">
        <v>154</v>
      </c>
      <c r="V21" s="109">
        <v>18</v>
      </c>
      <c r="W21" s="110"/>
      <c r="X21" s="110"/>
      <c r="Y21" s="111"/>
      <c r="Z21" s="102" t="s">
        <v>150</v>
      </c>
      <c r="AA21" s="106">
        <v>18</v>
      </c>
      <c r="AB21" s="104" t="s">
        <v>250</v>
      </c>
      <c r="AC21" s="96"/>
      <c r="AD21" s="97">
        <v>72</v>
      </c>
      <c r="AE21" s="102" t="s">
        <v>152</v>
      </c>
      <c r="AF21" s="106">
        <v>18</v>
      </c>
      <c r="AG21" s="104" t="s">
        <v>253</v>
      </c>
      <c r="AH21" s="96"/>
      <c r="AI21" s="97"/>
      <c r="AJ21" s="102" t="s">
        <v>149</v>
      </c>
      <c r="AK21" s="105">
        <v>18</v>
      </c>
      <c r="AL21" s="96" t="s">
        <v>10</v>
      </c>
      <c r="AM21" s="96"/>
      <c r="AN21" s="97">
        <v>18</v>
      </c>
      <c r="AO21" s="102" t="s">
        <v>151</v>
      </c>
      <c r="AP21" s="106">
        <v>18</v>
      </c>
      <c r="AQ21" s="104" t="s">
        <v>234</v>
      </c>
      <c r="AR21" s="96"/>
      <c r="AS21" s="97">
        <v>72</v>
      </c>
      <c r="AT21" s="112" t="s">
        <v>153</v>
      </c>
      <c r="AU21" s="109">
        <v>18</v>
      </c>
      <c r="AV21" s="110"/>
      <c r="AW21" s="110"/>
      <c r="AX21" s="111"/>
      <c r="AY21" s="102" t="s">
        <v>150</v>
      </c>
      <c r="AZ21" s="106">
        <v>18</v>
      </c>
      <c r="BA21" s="104" t="s">
        <v>241</v>
      </c>
      <c r="BB21" s="96"/>
      <c r="BC21" s="104">
        <v>80</v>
      </c>
      <c r="BD21" s="102" t="s">
        <v>151</v>
      </c>
      <c r="BE21" s="103">
        <v>18</v>
      </c>
      <c r="BF21" s="104" t="s">
        <v>234</v>
      </c>
      <c r="BG21" s="96"/>
      <c r="BH21" s="97">
        <v>72</v>
      </c>
    </row>
    <row r="22" spans="1:60">
      <c r="A22" s="112" t="s">
        <v>154</v>
      </c>
      <c r="B22" s="109">
        <v>19</v>
      </c>
      <c r="C22" s="110"/>
      <c r="D22" s="110"/>
      <c r="E22" s="111"/>
      <c r="F22" s="102" t="s">
        <v>150</v>
      </c>
      <c r="G22" s="106">
        <v>19</v>
      </c>
      <c r="H22" s="96" t="s">
        <v>10</v>
      </c>
      <c r="I22" s="96"/>
      <c r="J22" s="97">
        <v>18</v>
      </c>
      <c r="K22" s="102" t="s">
        <v>150</v>
      </c>
      <c r="L22" s="106">
        <v>19</v>
      </c>
      <c r="M22" s="104" t="s">
        <v>234</v>
      </c>
      <c r="N22" s="96"/>
      <c r="O22" s="97">
        <v>72</v>
      </c>
      <c r="P22" s="112" t="s">
        <v>153</v>
      </c>
      <c r="Q22" s="109">
        <v>19</v>
      </c>
      <c r="R22" s="110"/>
      <c r="S22" s="110"/>
      <c r="T22" s="111"/>
      <c r="U22" s="102" t="s">
        <v>149</v>
      </c>
      <c r="V22" s="106">
        <v>19</v>
      </c>
      <c r="W22" s="104" t="s">
        <v>10</v>
      </c>
      <c r="X22" s="96"/>
      <c r="Y22" s="97">
        <v>18</v>
      </c>
      <c r="Z22" s="102" t="s">
        <v>151</v>
      </c>
      <c r="AA22" s="106">
        <v>19</v>
      </c>
      <c r="AB22" s="104" t="s">
        <v>251</v>
      </c>
      <c r="AC22" s="123">
        <v>32</v>
      </c>
      <c r="AD22" s="97">
        <v>72</v>
      </c>
      <c r="AE22" s="112" t="s">
        <v>153</v>
      </c>
      <c r="AF22" s="109">
        <v>19</v>
      </c>
      <c r="AG22" s="110"/>
      <c r="AH22" s="110"/>
      <c r="AI22" s="111"/>
      <c r="AJ22" s="102" t="s">
        <v>150</v>
      </c>
      <c r="AK22" s="105">
        <v>19</v>
      </c>
      <c r="AL22" s="126" t="s">
        <v>256</v>
      </c>
      <c r="AM22" s="96"/>
      <c r="AN22" s="97"/>
      <c r="AO22" s="102" t="s">
        <v>152</v>
      </c>
      <c r="AP22" s="106">
        <v>19</v>
      </c>
      <c r="AQ22" s="104" t="s">
        <v>237</v>
      </c>
      <c r="AR22" s="96"/>
      <c r="AS22" s="97">
        <v>80</v>
      </c>
      <c r="AT22" s="112" t="s">
        <v>154</v>
      </c>
      <c r="AU22" s="109">
        <v>19</v>
      </c>
      <c r="AV22" s="110"/>
      <c r="AW22" s="110"/>
      <c r="AX22" s="111"/>
      <c r="AY22" s="102" t="s">
        <v>150</v>
      </c>
      <c r="AZ22" s="106">
        <v>19</v>
      </c>
      <c r="BA22" s="104" t="s">
        <v>265</v>
      </c>
      <c r="BB22" s="96"/>
      <c r="BC22" s="104">
        <v>72</v>
      </c>
      <c r="BD22" s="102" t="s">
        <v>152</v>
      </c>
      <c r="BE22" s="103">
        <v>19</v>
      </c>
      <c r="BF22" s="104" t="s">
        <v>237</v>
      </c>
      <c r="BG22" s="96"/>
      <c r="BH22" s="97">
        <v>80</v>
      </c>
    </row>
    <row r="23" spans="1:60">
      <c r="A23" s="102" t="s">
        <v>149</v>
      </c>
      <c r="B23" s="105">
        <v>20</v>
      </c>
      <c r="C23" s="104" t="s">
        <v>10</v>
      </c>
      <c r="D23" s="104"/>
      <c r="E23" s="97">
        <v>18</v>
      </c>
      <c r="F23" s="102" t="s">
        <v>151</v>
      </c>
      <c r="G23" s="106">
        <v>20</v>
      </c>
      <c r="H23" s="120" t="s">
        <v>238</v>
      </c>
      <c r="I23" s="96"/>
      <c r="J23" s="97"/>
      <c r="K23" s="102" t="s">
        <v>151</v>
      </c>
      <c r="L23" s="106">
        <v>20</v>
      </c>
      <c r="M23" s="104" t="s">
        <v>234</v>
      </c>
      <c r="N23" s="96"/>
      <c r="O23" s="97">
        <v>72</v>
      </c>
      <c r="P23" s="112" t="s">
        <v>154</v>
      </c>
      <c r="Q23" s="109">
        <v>20</v>
      </c>
      <c r="R23" s="110"/>
      <c r="S23" s="110"/>
      <c r="T23" s="111"/>
      <c r="U23" s="102" t="s">
        <v>232</v>
      </c>
      <c r="V23" s="106">
        <v>20</v>
      </c>
      <c r="W23" s="104" t="s">
        <v>241</v>
      </c>
      <c r="X23" s="96"/>
      <c r="Y23" s="97">
        <v>80</v>
      </c>
      <c r="Z23" s="102" t="s">
        <v>152</v>
      </c>
      <c r="AA23" s="106">
        <v>20</v>
      </c>
      <c r="AB23" s="104" t="s">
        <v>234</v>
      </c>
      <c r="AC23" s="96"/>
      <c r="AD23" s="97">
        <v>80</v>
      </c>
      <c r="AE23" s="112" t="s">
        <v>154</v>
      </c>
      <c r="AF23" s="109">
        <v>20</v>
      </c>
      <c r="AG23" s="110"/>
      <c r="AH23" s="110"/>
      <c r="AI23" s="111"/>
      <c r="AJ23" s="102" t="s">
        <v>150</v>
      </c>
      <c r="AK23" s="105">
        <v>20</v>
      </c>
      <c r="AL23" s="96" t="s">
        <v>241</v>
      </c>
      <c r="AM23" s="96"/>
      <c r="AN23" s="97">
        <v>80</v>
      </c>
      <c r="AO23" s="112" t="s">
        <v>153</v>
      </c>
      <c r="AP23" s="109">
        <v>20</v>
      </c>
      <c r="AQ23" s="110"/>
      <c r="AR23" s="110"/>
      <c r="AS23" s="111"/>
      <c r="AT23" s="102" t="s">
        <v>149</v>
      </c>
      <c r="AU23" s="105">
        <v>20</v>
      </c>
      <c r="AV23" s="104" t="s">
        <v>10</v>
      </c>
      <c r="AW23" s="96"/>
      <c r="AX23" s="97">
        <v>18</v>
      </c>
      <c r="AY23" s="102" t="s">
        <v>151</v>
      </c>
      <c r="AZ23" s="106">
        <v>20</v>
      </c>
      <c r="BA23" s="104" t="s">
        <v>234</v>
      </c>
      <c r="BB23" s="96"/>
      <c r="BC23" s="104">
        <v>72</v>
      </c>
      <c r="BD23" s="112" t="s">
        <v>153</v>
      </c>
      <c r="BE23" s="118">
        <v>20</v>
      </c>
      <c r="BF23" s="110"/>
      <c r="BG23" s="110"/>
      <c r="BH23" s="111"/>
    </row>
    <row r="24" spans="1:60">
      <c r="A24" s="102" t="s">
        <v>150</v>
      </c>
      <c r="B24" s="105">
        <v>21</v>
      </c>
      <c r="C24" s="104" t="s">
        <v>233</v>
      </c>
      <c r="D24" s="104"/>
      <c r="E24" s="97">
        <v>80</v>
      </c>
      <c r="F24" s="102" t="s">
        <v>152</v>
      </c>
      <c r="G24" s="106">
        <v>21</v>
      </c>
      <c r="H24" s="120" t="s">
        <v>238</v>
      </c>
      <c r="I24" s="96"/>
      <c r="J24" s="97"/>
      <c r="K24" s="102" t="s">
        <v>152</v>
      </c>
      <c r="L24" s="106">
        <v>21</v>
      </c>
      <c r="M24" s="104" t="s">
        <v>237</v>
      </c>
      <c r="N24" s="96"/>
      <c r="O24" s="97">
        <v>80</v>
      </c>
      <c r="P24" s="112" t="s">
        <v>149</v>
      </c>
      <c r="Q24" s="109">
        <v>21</v>
      </c>
      <c r="R24" s="110"/>
      <c r="S24" s="110"/>
      <c r="T24" s="111"/>
      <c r="U24" s="102" t="s">
        <v>150</v>
      </c>
      <c r="V24" s="106">
        <v>21</v>
      </c>
      <c r="W24" s="104" t="s">
        <v>234</v>
      </c>
      <c r="X24" s="96"/>
      <c r="Y24" s="97">
        <v>72</v>
      </c>
      <c r="Z24" s="112" t="s">
        <v>153</v>
      </c>
      <c r="AA24" s="109">
        <v>21</v>
      </c>
      <c r="AB24" s="110"/>
      <c r="AC24" s="110"/>
      <c r="AD24" s="111"/>
      <c r="AE24" s="102" t="s">
        <v>149</v>
      </c>
      <c r="AF24" s="106">
        <v>21</v>
      </c>
      <c r="AG24" s="104" t="s">
        <v>10</v>
      </c>
      <c r="AH24" s="96"/>
      <c r="AI24" s="97">
        <v>18</v>
      </c>
      <c r="AJ24" s="102" t="s">
        <v>151</v>
      </c>
      <c r="AK24" s="105">
        <v>21</v>
      </c>
      <c r="AL24" s="96" t="s">
        <v>234</v>
      </c>
      <c r="AM24" s="96"/>
      <c r="AN24" s="97">
        <v>72</v>
      </c>
      <c r="AO24" s="112" t="s">
        <v>154</v>
      </c>
      <c r="AP24" s="109">
        <v>21</v>
      </c>
      <c r="AQ24" s="110"/>
      <c r="AR24" s="110"/>
      <c r="AS24" s="111"/>
      <c r="AT24" s="102" t="s">
        <v>150</v>
      </c>
      <c r="AU24" s="105">
        <v>21</v>
      </c>
      <c r="AV24" s="104" t="s">
        <v>241</v>
      </c>
      <c r="AW24" s="96"/>
      <c r="AX24" s="97">
        <v>80</v>
      </c>
      <c r="AY24" s="102" t="s">
        <v>152</v>
      </c>
      <c r="AZ24" s="106">
        <v>21</v>
      </c>
      <c r="BA24" s="104" t="s">
        <v>237</v>
      </c>
      <c r="BB24" s="96"/>
      <c r="BC24" s="104">
        <v>80</v>
      </c>
      <c r="BD24" s="112" t="s">
        <v>154</v>
      </c>
      <c r="BE24" s="118">
        <v>21</v>
      </c>
      <c r="BF24" s="110"/>
      <c r="BG24" s="110"/>
      <c r="BH24" s="111"/>
    </row>
    <row r="25" spans="1:60">
      <c r="A25" s="102" t="s">
        <v>150</v>
      </c>
      <c r="B25" s="105">
        <v>22</v>
      </c>
      <c r="C25" s="104" t="s">
        <v>234</v>
      </c>
      <c r="D25" s="104"/>
      <c r="E25" s="97">
        <v>72</v>
      </c>
      <c r="F25" s="112" t="s">
        <v>153</v>
      </c>
      <c r="G25" s="109">
        <v>22</v>
      </c>
      <c r="H25" s="121"/>
      <c r="I25" s="110"/>
      <c r="J25" s="111"/>
      <c r="K25" s="112" t="s">
        <v>153</v>
      </c>
      <c r="L25" s="109">
        <v>22</v>
      </c>
      <c r="M25" s="110"/>
      <c r="N25" s="110"/>
      <c r="O25" s="111"/>
      <c r="P25" s="102" t="s">
        <v>150</v>
      </c>
      <c r="Q25" s="105">
        <v>22</v>
      </c>
      <c r="R25" s="96" t="s">
        <v>10</v>
      </c>
      <c r="S25" s="96"/>
      <c r="T25" s="97">
        <v>18</v>
      </c>
      <c r="U25" s="102" t="s">
        <v>151</v>
      </c>
      <c r="V25" s="105">
        <v>22</v>
      </c>
      <c r="W25" s="104" t="s">
        <v>234</v>
      </c>
      <c r="X25" s="96"/>
      <c r="Y25" s="97">
        <v>72</v>
      </c>
      <c r="Z25" s="112" t="s">
        <v>154</v>
      </c>
      <c r="AA25" s="109">
        <v>22</v>
      </c>
      <c r="AB25" s="110"/>
      <c r="AC25" s="110"/>
      <c r="AD25" s="111"/>
      <c r="AE25" s="102" t="s">
        <v>150</v>
      </c>
      <c r="AF25" s="105">
        <v>22</v>
      </c>
      <c r="AG25" s="104" t="s">
        <v>241</v>
      </c>
      <c r="AH25" s="96"/>
      <c r="AI25" s="97">
        <v>80</v>
      </c>
      <c r="AJ25" s="102" t="s">
        <v>152</v>
      </c>
      <c r="AK25" s="105">
        <v>22</v>
      </c>
      <c r="AL25" s="104" t="s">
        <v>237</v>
      </c>
      <c r="AM25" s="96"/>
      <c r="AN25" s="97">
        <v>80</v>
      </c>
      <c r="AO25" s="102" t="s">
        <v>149</v>
      </c>
      <c r="AP25" s="105">
        <v>22</v>
      </c>
      <c r="AQ25" s="104" t="s">
        <v>234</v>
      </c>
      <c r="AR25" s="96"/>
      <c r="AS25" s="97">
        <v>72</v>
      </c>
      <c r="AT25" s="102" t="s">
        <v>150</v>
      </c>
      <c r="AU25" s="105">
        <v>22</v>
      </c>
      <c r="AV25" s="104" t="s">
        <v>263</v>
      </c>
      <c r="AW25" s="96"/>
      <c r="AX25" s="97">
        <v>36</v>
      </c>
      <c r="AY25" s="112" t="s">
        <v>153</v>
      </c>
      <c r="AZ25" s="109">
        <v>22</v>
      </c>
      <c r="BA25" s="110"/>
      <c r="BB25" s="110"/>
      <c r="BC25" s="110"/>
      <c r="BD25" s="102" t="s">
        <v>149</v>
      </c>
      <c r="BE25" s="103">
        <v>22</v>
      </c>
      <c r="BF25" s="104" t="s">
        <v>10</v>
      </c>
      <c r="BG25" s="96"/>
      <c r="BH25" s="97">
        <v>18</v>
      </c>
    </row>
    <row r="26" spans="1:60">
      <c r="A26" s="102" t="s">
        <v>151</v>
      </c>
      <c r="B26" s="105">
        <v>23</v>
      </c>
      <c r="C26" s="104" t="s">
        <v>234</v>
      </c>
      <c r="D26" s="104"/>
      <c r="E26" s="97">
        <v>72</v>
      </c>
      <c r="F26" s="112" t="s">
        <v>154</v>
      </c>
      <c r="G26" s="109">
        <v>23</v>
      </c>
      <c r="H26" s="121"/>
      <c r="I26" s="110"/>
      <c r="J26" s="111"/>
      <c r="K26" s="112" t="s">
        <v>154</v>
      </c>
      <c r="L26" s="109">
        <v>23</v>
      </c>
      <c r="M26" s="110"/>
      <c r="N26" s="110"/>
      <c r="O26" s="111"/>
      <c r="P26" s="102" t="s">
        <v>150</v>
      </c>
      <c r="Q26" s="105">
        <v>23</v>
      </c>
      <c r="R26" s="96" t="s">
        <v>241</v>
      </c>
      <c r="S26" s="96"/>
      <c r="T26" s="97">
        <v>80</v>
      </c>
      <c r="U26" s="102" t="s">
        <v>152</v>
      </c>
      <c r="V26" s="105">
        <v>23</v>
      </c>
      <c r="W26" s="104" t="s">
        <v>237</v>
      </c>
      <c r="X26" s="96"/>
      <c r="Y26" s="97">
        <v>80</v>
      </c>
      <c r="Z26" s="102" t="s">
        <v>149</v>
      </c>
      <c r="AA26" s="105">
        <v>23</v>
      </c>
      <c r="AB26" s="104" t="s">
        <v>10</v>
      </c>
      <c r="AC26" s="96"/>
      <c r="AD26" s="97">
        <v>18</v>
      </c>
      <c r="AE26" s="102" t="s">
        <v>150</v>
      </c>
      <c r="AF26" s="105">
        <v>23</v>
      </c>
      <c r="AG26" s="104" t="s">
        <v>234</v>
      </c>
      <c r="AH26" s="96"/>
      <c r="AI26" s="97">
        <v>72</v>
      </c>
      <c r="AJ26" s="112" t="s">
        <v>153</v>
      </c>
      <c r="AK26" s="109">
        <v>23</v>
      </c>
      <c r="AL26" s="110"/>
      <c r="AM26" s="110"/>
      <c r="AN26" s="111"/>
      <c r="AO26" s="102" t="s">
        <v>150</v>
      </c>
      <c r="AP26" s="105">
        <v>23</v>
      </c>
      <c r="AQ26" s="104" t="s">
        <v>260</v>
      </c>
      <c r="AR26" s="96"/>
      <c r="AS26" s="97">
        <v>72</v>
      </c>
      <c r="AT26" s="102" t="s">
        <v>151</v>
      </c>
      <c r="AU26" s="105">
        <v>23</v>
      </c>
      <c r="AV26" s="104" t="s">
        <v>234</v>
      </c>
      <c r="AW26" s="96"/>
      <c r="AX26" s="97">
        <v>72</v>
      </c>
      <c r="AY26" s="112" t="s">
        <v>154</v>
      </c>
      <c r="AZ26" s="109">
        <v>23</v>
      </c>
      <c r="BA26" s="110"/>
      <c r="BB26" s="110"/>
      <c r="BC26" s="110"/>
      <c r="BD26" s="102" t="s">
        <v>150</v>
      </c>
      <c r="BE26" s="103">
        <v>23</v>
      </c>
      <c r="BF26" s="122" t="s">
        <v>11</v>
      </c>
      <c r="BG26" s="96"/>
      <c r="BH26" s="97"/>
    </row>
    <row r="27" spans="1:60">
      <c r="A27" s="102" t="s">
        <v>152</v>
      </c>
      <c r="B27" s="105">
        <v>24</v>
      </c>
      <c r="C27" s="122" t="s">
        <v>52</v>
      </c>
      <c r="D27" s="104"/>
      <c r="E27" s="97">
        <v>0</v>
      </c>
      <c r="F27" s="102" t="s">
        <v>149</v>
      </c>
      <c r="G27" s="105">
        <v>24</v>
      </c>
      <c r="H27" s="120" t="s">
        <v>238</v>
      </c>
      <c r="I27" s="96"/>
      <c r="J27" s="97"/>
      <c r="K27" s="102" t="s">
        <v>149</v>
      </c>
      <c r="L27" s="105">
        <v>24</v>
      </c>
      <c r="M27" s="104" t="s">
        <v>10</v>
      </c>
      <c r="N27" s="96"/>
      <c r="O27" s="97">
        <v>18</v>
      </c>
      <c r="P27" s="102" t="s">
        <v>151</v>
      </c>
      <c r="Q27" s="105">
        <v>24</v>
      </c>
      <c r="R27" s="96" t="s">
        <v>246</v>
      </c>
      <c r="S27" s="96"/>
      <c r="T27" s="97">
        <v>72</v>
      </c>
      <c r="U27" s="112" t="s">
        <v>153</v>
      </c>
      <c r="V27" s="109">
        <v>24</v>
      </c>
      <c r="W27" s="110"/>
      <c r="X27" s="110"/>
      <c r="Y27" s="111"/>
      <c r="Z27" s="102" t="s">
        <v>150</v>
      </c>
      <c r="AA27" s="105">
        <v>24</v>
      </c>
      <c r="AB27" s="104" t="s">
        <v>241</v>
      </c>
      <c r="AC27" s="96"/>
      <c r="AD27" s="97">
        <v>80</v>
      </c>
      <c r="AE27" s="102" t="s">
        <v>151</v>
      </c>
      <c r="AF27" s="105">
        <v>24</v>
      </c>
      <c r="AG27" s="104" t="s">
        <v>237</v>
      </c>
      <c r="AH27" s="96"/>
      <c r="AI27" s="97">
        <v>80</v>
      </c>
      <c r="AJ27" s="112" t="s">
        <v>154</v>
      </c>
      <c r="AK27" s="109">
        <v>24</v>
      </c>
      <c r="AL27" s="110"/>
      <c r="AM27" s="110"/>
      <c r="AN27" s="111"/>
      <c r="AO27" s="102" t="s">
        <v>150</v>
      </c>
      <c r="AP27" s="105">
        <v>24</v>
      </c>
      <c r="AQ27" s="104" t="s">
        <v>261</v>
      </c>
      <c r="AR27" s="96"/>
      <c r="AS27" s="97">
        <v>72</v>
      </c>
      <c r="AT27" s="102" t="s">
        <v>152</v>
      </c>
      <c r="AU27" s="105">
        <v>24</v>
      </c>
      <c r="AV27" s="104" t="s">
        <v>237</v>
      </c>
      <c r="AW27" s="96"/>
      <c r="AX27" s="97">
        <v>80</v>
      </c>
      <c r="AY27" s="102" t="s">
        <v>149</v>
      </c>
      <c r="AZ27" s="105">
        <v>24</v>
      </c>
      <c r="BA27" s="104" t="s">
        <v>10</v>
      </c>
      <c r="BB27" s="96"/>
      <c r="BC27" s="104">
        <v>18</v>
      </c>
      <c r="BD27" s="102" t="s">
        <v>150</v>
      </c>
      <c r="BE27" s="103">
        <v>24</v>
      </c>
      <c r="BF27" s="122" t="s">
        <v>11</v>
      </c>
      <c r="BG27" s="96"/>
      <c r="BH27" s="97"/>
    </row>
    <row r="28" spans="1:60">
      <c r="A28" s="112" t="s">
        <v>153</v>
      </c>
      <c r="B28" s="109">
        <v>25</v>
      </c>
      <c r="C28" s="110"/>
      <c r="D28" s="110"/>
      <c r="E28" s="111"/>
      <c r="F28" s="102" t="s">
        <v>150</v>
      </c>
      <c r="G28" s="106">
        <v>25</v>
      </c>
      <c r="H28" s="120" t="s">
        <v>238</v>
      </c>
      <c r="I28" s="96"/>
      <c r="J28" s="97"/>
      <c r="K28" s="102" t="s">
        <v>150</v>
      </c>
      <c r="L28" s="106">
        <v>25</v>
      </c>
      <c r="M28" s="122" t="s">
        <v>213</v>
      </c>
      <c r="N28" s="96"/>
      <c r="O28" s="97"/>
      <c r="P28" s="102" t="s">
        <v>152</v>
      </c>
      <c r="Q28" s="106">
        <v>25</v>
      </c>
      <c r="R28" s="104" t="s">
        <v>237</v>
      </c>
      <c r="S28" s="96"/>
      <c r="T28" s="97">
        <v>80</v>
      </c>
      <c r="U28" s="112" t="s">
        <v>154</v>
      </c>
      <c r="V28" s="109">
        <v>25</v>
      </c>
      <c r="W28" s="110"/>
      <c r="X28" s="110"/>
      <c r="Y28" s="111"/>
      <c r="Z28" s="102" t="s">
        <v>150</v>
      </c>
      <c r="AA28" s="106">
        <v>25</v>
      </c>
      <c r="AB28" s="104" t="s">
        <v>252</v>
      </c>
      <c r="AC28" s="123">
        <v>7</v>
      </c>
      <c r="AD28" s="97">
        <v>72</v>
      </c>
      <c r="AE28" s="102" t="s">
        <v>152</v>
      </c>
      <c r="AF28" s="106">
        <v>25</v>
      </c>
      <c r="AG28" s="104" t="s">
        <v>10</v>
      </c>
      <c r="AH28" s="96"/>
      <c r="AI28" s="97">
        <v>18</v>
      </c>
      <c r="AJ28" s="102" t="s">
        <v>149</v>
      </c>
      <c r="AK28" s="105">
        <v>25</v>
      </c>
      <c r="AL28" s="104" t="s">
        <v>10</v>
      </c>
      <c r="AM28" s="96"/>
      <c r="AN28" s="97">
        <v>18</v>
      </c>
      <c r="AO28" s="102" t="s">
        <v>151</v>
      </c>
      <c r="AP28" s="106">
        <v>25</v>
      </c>
      <c r="AQ28" s="104" t="s">
        <v>234</v>
      </c>
      <c r="AR28" s="96"/>
      <c r="AS28" s="97">
        <v>72</v>
      </c>
      <c r="AT28" s="112" t="s">
        <v>153</v>
      </c>
      <c r="AU28" s="109">
        <v>25</v>
      </c>
      <c r="AV28" s="110"/>
      <c r="AW28" s="110"/>
      <c r="AX28" s="111"/>
      <c r="AY28" s="102" t="s">
        <v>150</v>
      </c>
      <c r="AZ28" s="106">
        <v>25</v>
      </c>
      <c r="BA28" s="104" t="s">
        <v>241</v>
      </c>
      <c r="BB28" s="96"/>
      <c r="BC28" s="104">
        <v>80</v>
      </c>
      <c r="BD28" s="112" t="s">
        <v>151</v>
      </c>
      <c r="BE28" s="118">
        <v>25</v>
      </c>
      <c r="BF28" s="110"/>
      <c r="BG28" s="110"/>
      <c r="BH28" s="111"/>
    </row>
    <row r="29" spans="1:60">
      <c r="A29" s="112" t="s">
        <v>154</v>
      </c>
      <c r="B29" s="109">
        <v>26</v>
      </c>
      <c r="C29" s="110"/>
      <c r="D29" s="110"/>
      <c r="E29" s="111"/>
      <c r="F29" s="102" t="s">
        <v>150</v>
      </c>
      <c r="G29" s="106">
        <v>26</v>
      </c>
      <c r="H29" s="123" t="s">
        <v>239</v>
      </c>
      <c r="I29" s="96"/>
      <c r="J29" s="97">
        <v>0</v>
      </c>
      <c r="K29" s="102" t="s">
        <v>150</v>
      </c>
      <c r="L29" s="106">
        <v>26</v>
      </c>
      <c r="M29" s="104" t="s">
        <v>234</v>
      </c>
      <c r="N29" s="96"/>
      <c r="O29" s="97">
        <v>72</v>
      </c>
      <c r="P29" s="112" t="s">
        <v>153</v>
      </c>
      <c r="Q29" s="109">
        <v>26</v>
      </c>
      <c r="R29" s="110"/>
      <c r="S29" s="110"/>
      <c r="T29" s="111"/>
      <c r="U29" s="102" t="s">
        <v>149</v>
      </c>
      <c r="V29" s="106">
        <v>26</v>
      </c>
      <c r="W29" s="104" t="s">
        <v>10</v>
      </c>
      <c r="X29" s="96"/>
      <c r="Y29" s="97">
        <v>18</v>
      </c>
      <c r="Z29" s="102" t="s">
        <v>151</v>
      </c>
      <c r="AA29" s="106">
        <v>26</v>
      </c>
      <c r="AB29" s="104" t="s">
        <v>241</v>
      </c>
      <c r="AC29" s="96"/>
      <c r="AD29" s="97">
        <v>80</v>
      </c>
      <c r="AE29" s="112" t="s">
        <v>153</v>
      </c>
      <c r="AF29" s="109">
        <v>26</v>
      </c>
      <c r="AG29" s="110"/>
      <c r="AH29" s="110"/>
      <c r="AI29" s="111"/>
      <c r="AJ29" s="102" t="s">
        <v>150</v>
      </c>
      <c r="AK29" s="105">
        <v>26</v>
      </c>
      <c r="AL29" s="104" t="s">
        <v>241</v>
      </c>
      <c r="AM29" s="96"/>
      <c r="AN29" s="97">
        <v>80</v>
      </c>
      <c r="AO29" s="102" t="s">
        <v>152</v>
      </c>
      <c r="AP29" s="106">
        <v>26</v>
      </c>
      <c r="AQ29" s="104" t="s">
        <v>237</v>
      </c>
      <c r="AR29" s="96"/>
      <c r="AS29" s="97">
        <v>80</v>
      </c>
      <c r="AT29" s="112" t="s">
        <v>154</v>
      </c>
      <c r="AU29" s="109">
        <v>26</v>
      </c>
      <c r="AV29" s="110"/>
      <c r="AW29" s="110"/>
      <c r="AX29" s="111"/>
      <c r="AY29" s="102" t="s">
        <v>150</v>
      </c>
      <c r="AZ29" s="106">
        <v>26</v>
      </c>
      <c r="BA29" s="104" t="s">
        <v>234</v>
      </c>
      <c r="BB29" s="96"/>
      <c r="BC29" s="104">
        <v>72</v>
      </c>
      <c r="BD29" s="102" t="s">
        <v>152</v>
      </c>
      <c r="BE29" s="103">
        <v>26</v>
      </c>
      <c r="BF29" s="126" t="s">
        <v>256</v>
      </c>
      <c r="BG29" s="96"/>
      <c r="BH29" s="97"/>
    </row>
    <row r="30" spans="1:60">
      <c r="A30" s="102" t="s">
        <v>149</v>
      </c>
      <c r="B30" s="105">
        <v>27</v>
      </c>
      <c r="C30" s="104" t="s">
        <v>10</v>
      </c>
      <c r="D30" s="104"/>
      <c r="E30" s="97">
        <v>18</v>
      </c>
      <c r="F30" s="102" t="s">
        <v>151</v>
      </c>
      <c r="G30" s="106">
        <v>27</v>
      </c>
      <c r="H30" s="96" t="s">
        <v>237</v>
      </c>
      <c r="I30" s="96"/>
      <c r="J30" s="97">
        <v>80</v>
      </c>
      <c r="K30" s="102" t="s">
        <v>151</v>
      </c>
      <c r="L30" s="106">
        <v>27</v>
      </c>
      <c r="M30" s="104" t="s">
        <v>234</v>
      </c>
      <c r="N30" s="96"/>
      <c r="O30" s="97">
        <v>72</v>
      </c>
      <c r="P30" s="112" t="s">
        <v>154</v>
      </c>
      <c r="Q30" s="109">
        <v>27</v>
      </c>
      <c r="R30" s="110"/>
      <c r="S30" s="110"/>
      <c r="T30" s="111"/>
      <c r="U30" s="102" t="s">
        <v>232</v>
      </c>
      <c r="V30" s="106">
        <v>27</v>
      </c>
      <c r="W30" s="104" t="s">
        <v>241</v>
      </c>
      <c r="X30" s="96"/>
      <c r="Y30" s="97">
        <v>80</v>
      </c>
      <c r="Z30" s="102" t="s">
        <v>152</v>
      </c>
      <c r="AA30" s="106">
        <v>27</v>
      </c>
      <c r="AB30" s="104" t="s">
        <v>10</v>
      </c>
      <c r="AC30" s="96"/>
      <c r="AD30" s="97">
        <v>18</v>
      </c>
      <c r="AE30" s="112" t="s">
        <v>154</v>
      </c>
      <c r="AF30" s="109">
        <v>27</v>
      </c>
      <c r="AG30" s="110"/>
      <c r="AH30" s="110"/>
      <c r="AI30" s="111"/>
      <c r="AJ30" s="102" t="s">
        <v>150</v>
      </c>
      <c r="AK30" s="105">
        <v>27</v>
      </c>
      <c r="AL30" s="104" t="s">
        <v>234</v>
      </c>
      <c r="AM30" s="96"/>
      <c r="AN30" s="97">
        <v>72</v>
      </c>
      <c r="AO30" s="112" t="s">
        <v>153</v>
      </c>
      <c r="AP30" s="109">
        <v>27</v>
      </c>
      <c r="AQ30" s="110"/>
      <c r="AR30" s="110"/>
      <c r="AS30" s="111"/>
      <c r="AT30" s="102" t="s">
        <v>149</v>
      </c>
      <c r="AU30" s="105">
        <v>27</v>
      </c>
      <c r="AV30" s="104" t="s">
        <v>10</v>
      </c>
      <c r="AW30" s="96"/>
      <c r="AX30" s="97">
        <v>18</v>
      </c>
      <c r="AY30" s="102" t="s">
        <v>151</v>
      </c>
      <c r="AZ30" s="106">
        <v>27</v>
      </c>
      <c r="BA30" s="104" t="s">
        <v>234</v>
      </c>
      <c r="BB30" s="96"/>
      <c r="BC30" s="104">
        <v>72</v>
      </c>
      <c r="BD30" s="112" t="s">
        <v>153</v>
      </c>
      <c r="BE30" s="118">
        <v>27</v>
      </c>
      <c r="BF30" s="110"/>
      <c r="BG30" s="110"/>
      <c r="BH30" s="111"/>
    </row>
    <row r="31" spans="1:60" ht="13.5" thickBot="1">
      <c r="A31" s="102" t="s">
        <v>150</v>
      </c>
      <c r="B31" s="105">
        <v>28</v>
      </c>
      <c r="C31" s="104" t="s">
        <v>233</v>
      </c>
      <c r="D31" s="104"/>
      <c r="E31" s="97">
        <v>80</v>
      </c>
      <c r="F31" s="107" t="s">
        <v>152</v>
      </c>
      <c r="G31" s="113">
        <v>28</v>
      </c>
      <c r="H31" s="98" t="s">
        <v>10</v>
      </c>
      <c r="I31" s="98"/>
      <c r="J31" s="99">
        <v>18</v>
      </c>
      <c r="K31" s="102" t="s">
        <v>152</v>
      </c>
      <c r="L31" s="106">
        <v>28</v>
      </c>
      <c r="M31" s="104" t="s">
        <v>241</v>
      </c>
      <c r="N31" s="96"/>
      <c r="O31" s="97">
        <v>80</v>
      </c>
      <c r="P31" s="102" t="s">
        <v>149</v>
      </c>
      <c r="Q31" s="106">
        <v>28</v>
      </c>
      <c r="R31" s="104" t="s">
        <v>10</v>
      </c>
      <c r="S31" s="96"/>
      <c r="T31" s="97">
        <v>18</v>
      </c>
      <c r="U31" s="102" t="s">
        <v>150</v>
      </c>
      <c r="V31" s="106">
        <v>28</v>
      </c>
      <c r="W31" s="104" t="s">
        <v>234</v>
      </c>
      <c r="X31" s="96"/>
      <c r="Y31" s="97">
        <v>72</v>
      </c>
      <c r="Z31" s="112" t="s">
        <v>153</v>
      </c>
      <c r="AA31" s="109">
        <v>28</v>
      </c>
      <c r="AB31" s="110"/>
      <c r="AC31" s="110"/>
      <c r="AD31" s="111"/>
      <c r="AE31" s="102" t="s">
        <v>149</v>
      </c>
      <c r="AF31" s="106">
        <v>28</v>
      </c>
      <c r="AG31" s="122" t="s">
        <v>254</v>
      </c>
      <c r="AH31" s="96"/>
      <c r="AI31" s="97"/>
      <c r="AJ31" s="102" t="s">
        <v>151</v>
      </c>
      <c r="AK31" s="105">
        <v>28</v>
      </c>
      <c r="AL31" s="104" t="s">
        <v>234</v>
      </c>
      <c r="AM31" s="96"/>
      <c r="AN31" s="97">
        <v>72</v>
      </c>
      <c r="AO31" s="112" t="s">
        <v>154</v>
      </c>
      <c r="AP31" s="109">
        <v>28</v>
      </c>
      <c r="AQ31" s="110"/>
      <c r="AR31" s="110"/>
      <c r="AS31" s="111"/>
      <c r="AT31" s="102" t="s">
        <v>150</v>
      </c>
      <c r="AU31" s="105">
        <v>28</v>
      </c>
      <c r="AV31" s="104" t="s">
        <v>241</v>
      </c>
      <c r="AW31" s="96"/>
      <c r="AX31" s="97">
        <v>80</v>
      </c>
      <c r="AY31" s="102" t="s">
        <v>152</v>
      </c>
      <c r="AZ31" s="106">
        <v>28</v>
      </c>
      <c r="BA31" s="104" t="s">
        <v>237</v>
      </c>
      <c r="BB31" s="96"/>
      <c r="BC31" s="104">
        <v>80</v>
      </c>
      <c r="BD31" s="112" t="s">
        <v>154</v>
      </c>
      <c r="BE31" s="118">
        <v>28</v>
      </c>
      <c r="BF31" s="110"/>
      <c r="BG31" s="110"/>
      <c r="BH31" s="111"/>
    </row>
    <row r="32" spans="1:60">
      <c r="A32" s="102" t="s">
        <v>150</v>
      </c>
      <c r="B32" s="105">
        <v>29</v>
      </c>
      <c r="C32" s="104" t="s">
        <v>234</v>
      </c>
      <c r="D32" s="104"/>
      <c r="E32" s="97">
        <v>72</v>
      </c>
      <c r="K32" s="112" t="s">
        <v>153</v>
      </c>
      <c r="L32" s="109">
        <v>29</v>
      </c>
      <c r="M32" s="110"/>
      <c r="N32" s="110"/>
      <c r="O32" s="111"/>
      <c r="P32" s="102" t="s">
        <v>150</v>
      </c>
      <c r="Q32" s="105">
        <v>29</v>
      </c>
      <c r="R32" s="104" t="s">
        <v>234</v>
      </c>
      <c r="S32" s="96"/>
      <c r="T32" s="97">
        <v>72</v>
      </c>
      <c r="U32" s="112" t="s">
        <v>151</v>
      </c>
      <c r="V32" s="109">
        <v>29</v>
      </c>
      <c r="W32" s="110"/>
      <c r="X32" s="110"/>
      <c r="Y32" s="111"/>
      <c r="Z32" s="112" t="s">
        <v>154</v>
      </c>
      <c r="AA32" s="109">
        <v>29</v>
      </c>
      <c r="AB32" s="110"/>
      <c r="AC32" s="110"/>
      <c r="AD32" s="111"/>
      <c r="AE32" s="102" t="s">
        <v>150</v>
      </c>
      <c r="AF32" s="105">
        <v>29</v>
      </c>
      <c r="AG32" s="104" t="s">
        <v>255</v>
      </c>
      <c r="AH32" s="96">
        <v>41</v>
      </c>
      <c r="AI32" s="97">
        <v>72</v>
      </c>
      <c r="AJ32" s="102" t="s">
        <v>152</v>
      </c>
      <c r="AK32" s="105">
        <v>29</v>
      </c>
      <c r="AL32" s="122" t="s">
        <v>257</v>
      </c>
      <c r="AM32" s="96"/>
      <c r="AN32" s="97"/>
      <c r="AO32" s="102" t="s">
        <v>149</v>
      </c>
      <c r="AP32" s="105">
        <v>29</v>
      </c>
      <c r="AQ32" s="104" t="s">
        <v>10</v>
      </c>
      <c r="AR32" s="96"/>
      <c r="AS32" s="97">
        <v>18</v>
      </c>
      <c r="AT32" s="102" t="s">
        <v>150</v>
      </c>
      <c r="AU32" s="105">
        <v>29</v>
      </c>
      <c r="AV32" s="104" t="s">
        <v>234</v>
      </c>
      <c r="AW32" s="96"/>
      <c r="AX32" s="97">
        <v>72</v>
      </c>
      <c r="AY32" s="112" t="s">
        <v>153</v>
      </c>
      <c r="AZ32" s="109">
        <v>29</v>
      </c>
      <c r="BA32" s="110"/>
      <c r="BB32" s="110"/>
      <c r="BC32" s="110"/>
      <c r="BD32" s="102" t="s">
        <v>149</v>
      </c>
      <c r="BE32" s="103">
        <v>29</v>
      </c>
      <c r="BF32" s="126" t="s">
        <v>256</v>
      </c>
      <c r="BG32" s="96"/>
      <c r="BH32" s="97"/>
    </row>
    <row r="33" spans="1:60" ht="13.5" thickBot="1">
      <c r="A33" s="102" t="s">
        <v>151</v>
      </c>
      <c r="B33" s="105">
        <v>30</v>
      </c>
      <c r="C33" s="104" t="s">
        <v>234</v>
      </c>
      <c r="D33" s="104"/>
      <c r="E33" s="97">
        <v>72</v>
      </c>
      <c r="K33" s="112" t="s">
        <v>154</v>
      </c>
      <c r="L33" s="109">
        <v>30</v>
      </c>
      <c r="M33" s="110"/>
      <c r="N33" s="110"/>
      <c r="O33" s="111"/>
      <c r="P33" s="107" t="s">
        <v>150</v>
      </c>
      <c r="Q33" s="108">
        <v>30</v>
      </c>
      <c r="R33" s="98" t="s">
        <v>234</v>
      </c>
      <c r="S33" s="98"/>
      <c r="T33" s="99">
        <v>72</v>
      </c>
      <c r="U33" s="102" t="s">
        <v>152</v>
      </c>
      <c r="V33" s="105">
        <v>30</v>
      </c>
      <c r="W33" s="104" t="s">
        <v>237</v>
      </c>
      <c r="X33" s="96"/>
      <c r="Y33" s="97">
        <v>80</v>
      </c>
      <c r="Z33" s="107" t="s">
        <v>149</v>
      </c>
      <c r="AA33" s="108">
        <v>30</v>
      </c>
      <c r="AB33" s="98" t="s">
        <v>10</v>
      </c>
      <c r="AC33" s="98"/>
      <c r="AD33" s="99">
        <v>18</v>
      </c>
      <c r="AE33" s="102" t="s">
        <v>150</v>
      </c>
      <c r="AF33" s="105">
        <v>30</v>
      </c>
      <c r="AG33" s="104" t="s">
        <v>234</v>
      </c>
      <c r="AH33" s="96"/>
      <c r="AI33" s="97">
        <v>72</v>
      </c>
      <c r="AJ33" s="112" t="s">
        <v>153</v>
      </c>
      <c r="AK33" s="109">
        <v>30</v>
      </c>
      <c r="AL33" s="110"/>
      <c r="AM33" s="110"/>
      <c r="AN33" s="111"/>
      <c r="AO33" s="107" t="s">
        <v>150</v>
      </c>
      <c r="AP33" s="108">
        <v>30</v>
      </c>
      <c r="AQ33" s="98" t="s">
        <v>241</v>
      </c>
      <c r="AR33" s="98"/>
      <c r="AS33" s="99">
        <v>80</v>
      </c>
      <c r="AT33" s="102" t="s">
        <v>151</v>
      </c>
      <c r="AU33" s="105">
        <v>30</v>
      </c>
      <c r="AV33" s="104" t="s">
        <v>234</v>
      </c>
      <c r="AW33" s="96"/>
      <c r="AX33" s="97">
        <v>72</v>
      </c>
      <c r="AY33" s="116" t="s">
        <v>154</v>
      </c>
      <c r="AZ33" s="117">
        <v>30</v>
      </c>
      <c r="BA33" s="114"/>
      <c r="BB33" s="114"/>
      <c r="BC33" s="114"/>
      <c r="BD33" s="102" t="s">
        <v>150</v>
      </c>
      <c r="BE33" s="103">
        <v>30</v>
      </c>
      <c r="BF33" s="126" t="s">
        <v>256</v>
      </c>
      <c r="BG33" s="96"/>
      <c r="BH33" s="97"/>
    </row>
    <row r="34" spans="1:60" ht="13.5" thickBot="1">
      <c r="A34" s="107" t="s">
        <v>231</v>
      </c>
      <c r="B34" s="108">
        <v>31</v>
      </c>
      <c r="C34" s="124" t="s">
        <v>52</v>
      </c>
      <c r="D34" s="98"/>
      <c r="E34" s="99">
        <v>0</v>
      </c>
      <c r="K34" s="107" t="s">
        <v>149</v>
      </c>
      <c r="L34" s="108">
        <v>31</v>
      </c>
      <c r="M34" s="98" t="s">
        <v>10</v>
      </c>
      <c r="N34" s="98"/>
      <c r="O34" s="99">
        <v>18</v>
      </c>
      <c r="U34" s="116" t="s">
        <v>153</v>
      </c>
      <c r="V34" s="117">
        <v>31</v>
      </c>
      <c r="W34" s="114"/>
      <c r="X34" s="114"/>
      <c r="Y34" s="115"/>
      <c r="AE34" s="107" t="s">
        <v>151</v>
      </c>
      <c r="AF34" s="108">
        <v>31</v>
      </c>
      <c r="AG34" s="98" t="s">
        <v>241</v>
      </c>
      <c r="AH34" s="98"/>
      <c r="AI34" s="99">
        <v>80</v>
      </c>
      <c r="AJ34" s="116" t="s">
        <v>154</v>
      </c>
      <c r="AK34" s="117">
        <v>31</v>
      </c>
      <c r="AL34" s="114"/>
      <c r="AM34" s="114"/>
      <c r="AN34" s="115"/>
      <c r="AT34" s="107" t="s">
        <v>152</v>
      </c>
      <c r="AU34" s="108">
        <v>31</v>
      </c>
      <c r="AV34" s="98" t="s">
        <v>237</v>
      </c>
      <c r="AW34" s="98"/>
      <c r="AX34" s="99">
        <v>80</v>
      </c>
      <c r="BD34" s="107" t="s">
        <v>150</v>
      </c>
      <c r="BE34" s="119">
        <v>31</v>
      </c>
      <c r="BF34" s="126" t="s">
        <v>256</v>
      </c>
      <c r="BG34" s="98"/>
      <c r="BH34" s="99"/>
    </row>
  </sheetData>
  <mergeCells count="12">
    <mergeCell ref="AY2:BC2"/>
    <mergeCell ref="BD2:BH2"/>
    <mergeCell ref="F2:J2"/>
    <mergeCell ref="A2:E2"/>
    <mergeCell ref="K2:O2"/>
    <mergeCell ref="AJ2:AN2"/>
    <mergeCell ref="AE2:AI2"/>
    <mergeCell ref="AO2:AS2"/>
    <mergeCell ref="AT2:AX2"/>
    <mergeCell ref="Z2:AD2"/>
    <mergeCell ref="U2:Y2"/>
    <mergeCell ref="P2: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Ex. 1 - 2012</vt:lpstr>
      <vt:lpstr>Ex. 2 - 2013</vt:lpstr>
      <vt:lpstr>Ex 3 - 2014</vt:lpstr>
      <vt:lpstr>2013</vt:lpstr>
      <vt:lpstr>Rém 2013</vt:lpstr>
      <vt:lpstr>imp 2013</vt:lpstr>
      <vt:lpstr>imp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2014-01-18T10:18:00Z</cp:lastPrinted>
  <dcterms:created xsi:type="dcterms:W3CDTF">2013-12-31T11:20:09Z</dcterms:created>
  <dcterms:modified xsi:type="dcterms:W3CDTF">2015-06-02T09:01:33Z</dcterms:modified>
</cp:coreProperties>
</file>