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0115" windowHeight="7965" activeTab="2"/>
  </bookViews>
  <sheets>
    <sheet name="devis" sheetId="1" r:id="rId1"/>
    <sheet name="Factures" sheetId="2" r:id="rId2"/>
    <sheet name="encaissement" sheetId="3" r:id="rId3"/>
  </sheets>
  <calcPr calcId="125725"/>
  <fileRecoveryPr repairLoad="1"/>
</workbook>
</file>

<file path=xl/calcChain.xml><?xml version="1.0" encoding="utf-8"?>
<calcChain xmlns="http://schemas.openxmlformats.org/spreadsheetml/2006/main">
  <c r="H12" i="3"/>
  <c r="H9"/>
  <c r="I9"/>
  <c r="I5"/>
  <c r="H5"/>
  <c r="D32"/>
  <c r="D30"/>
  <c r="D29"/>
  <c r="D24"/>
  <c r="G17" i="2" l="1"/>
  <c r="I17"/>
  <c r="F17"/>
  <c r="D27" i="3"/>
  <c r="E26"/>
  <c r="F26" s="1"/>
  <c r="E25"/>
  <c r="F25" s="1"/>
  <c r="E24"/>
  <c r="F24" s="1"/>
  <c r="E23"/>
  <c r="F23" s="1"/>
  <c r="E22"/>
  <c r="F22" s="1"/>
  <c r="E21"/>
  <c r="F21" s="1"/>
  <c r="E19"/>
  <c r="F19" s="1"/>
  <c r="E18"/>
  <c r="F18" s="1"/>
  <c r="E17"/>
  <c r="F17" s="1"/>
  <c r="E16"/>
  <c r="F16" s="1"/>
  <c r="F13"/>
  <c r="F12"/>
  <c r="F11"/>
  <c r="F10"/>
  <c r="F9"/>
  <c r="F8"/>
  <c r="F7"/>
  <c r="F6"/>
  <c r="F5"/>
  <c r="F4"/>
  <c r="F2"/>
  <c r="E50" i="2"/>
  <c r="F50" s="1"/>
  <c r="F49"/>
  <c r="E49"/>
  <c r="D50"/>
  <c r="E48"/>
  <c r="F48" s="1"/>
  <c r="E47"/>
  <c r="F47" s="1"/>
  <c r="E46"/>
  <c r="F46" s="1"/>
  <c r="E45"/>
  <c r="F45" s="1"/>
  <c r="E44"/>
  <c r="F44" s="1"/>
  <c r="E42"/>
  <c r="F42" s="1"/>
  <c r="F43"/>
  <c r="E43"/>
  <c r="E41"/>
  <c r="F41" s="1"/>
  <c r="F40"/>
  <c r="E40"/>
  <c r="D52"/>
  <c r="I18"/>
  <c r="G13"/>
  <c r="G10"/>
  <c r="G3"/>
  <c r="F37"/>
  <c r="F36"/>
  <c r="F35"/>
  <c r="F34"/>
  <c r="F33"/>
  <c r="F32"/>
  <c r="F31"/>
  <c r="F30"/>
  <c r="F29"/>
  <c r="F28"/>
  <c r="F26"/>
  <c r="E27" i="3" l="1"/>
  <c r="F27" s="1"/>
</calcChain>
</file>

<file path=xl/sharedStrings.xml><?xml version="1.0" encoding="utf-8"?>
<sst xmlns="http://schemas.openxmlformats.org/spreadsheetml/2006/main" count="210" uniqueCount="82">
  <si>
    <t>Meubles Elmo</t>
  </si>
  <si>
    <t>AL2012‐04</t>
  </si>
  <si>
    <t>Client</t>
  </si>
  <si>
    <t>Date</t>
  </si>
  <si>
    <t>N°</t>
  </si>
  <si>
    <t>Auris</t>
  </si>
  <si>
    <t>AL2012‐05</t>
  </si>
  <si>
    <t>AL2012-01</t>
  </si>
  <si>
    <t>Cap'Temps</t>
  </si>
  <si>
    <t>Matrim'Styl</t>
  </si>
  <si>
    <t>AL2012-02</t>
  </si>
  <si>
    <t>Stefan Volmer</t>
  </si>
  <si>
    <t>AL2012-03</t>
  </si>
  <si>
    <t>Mister barbecue</t>
  </si>
  <si>
    <t>AL2012-06</t>
  </si>
  <si>
    <t>JNCA</t>
  </si>
  <si>
    <t>AL2012-07</t>
  </si>
  <si>
    <t>Validé</t>
  </si>
  <si>
    <t>Culture Food</t>
  </si>
  <si>
    <t>AL2012-08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</si>
  <si>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102</t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</si>
  <si>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101</t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</si>
  <si>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103</t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</si>
  <si>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104</t>
    </r>
    <r>
      <rPr>
        <sz val="11"/>
        <color theme="1"/>
        <rFont val="Calibri"/>
        <family val="2"/>
        <scheme val="minor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</si>
  <si>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105</t>
    </r>
    <r>
      <rPr>
        <sz val="11"/>
        <color theme="1"/>
        <rFont val="Calibri"/>
        <family val="2"/>
        <scheme val="minor"/>
      </rPr>
      <t/>
    </r>
  </si>
  <si>
    <t>Bricodecorama</t>
  </si>
  <si>
    <t>Payée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</si>
  <si>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106</t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</si>
  <si>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107</t>
    </r>
  </si>
  <si>
    <t>Opika</t>
  </si>
  <si>
    <t>AL2012-09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</si>
  <si>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108</t>
    </r>
    <r>
      <rPr>
        <sz val="11"/>
        <color theme="1"/>
        <rFont val="Calibri"/>
        <family val="2"/>
        <scheme val="minor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</si>
  <si>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109</t>
    </r>
    <r>
      <rPr>
        <sz val="11"/>
        <color theme="1"/>
        <rFont val="Calibri"/>
        <family val="2"/>
        <scheme val="minor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</si>
  <si>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110</t>
    </r>
    <r>
      <rPr>
        <sz val="11"/>
        <color theme="1"/>
        <rFont val="Calibri"/>
        <family val="2"/>
        <scheme val="minor"/>
      </rPr>
      <t/>
    </r>
  </si>
  <si>
    <t>CultureFood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</si>
  <si>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111</t>
    </r>
    <r>
      <rPr>
        <sz val="11"/>
        <color theme="1"/>
        <rFont val="Calibri"/>
        <family val="2"/>
        <scheme val="minor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</si>
  <si>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112</t>
    </r>
    <r>
      <rPr>
        <sz val="11"/>
        <color theme="1"/>
        <rFont val="Calibri"/>
        <family val="2"/>
        <scheme val="minor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</si>
  <si>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113</t>
    </r>
    <r>
      <rPr>
        <sz val="11"/>
        <color theme="1"/>
        <rFont val="Calibri"/>
        <family val="2"/>
        <scheme val="minor"/>
      </rPr>
      <t/>
    </r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</si>
  <si>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114</t>
    </r>
    <r>
      <rPr>
        <sz val="11"/>
        <color theme="1"/>
        <rFont val="Calibri"/>
        <family val="2"/>
        <scheme val="minor"/>
      </rPr>
      <t/>
    </r>
  </si>
  <si>
    <t>Envoyé</t>
  </si>
  <si>
    <t>SMO</t>
  </si>
  <si>
    <t>AL2012-10</t>
  </si>
  <si>
    <t>AL2012-11</t>
  </si>
  <si>
    <t>La Colombière</t>
  </si>
  <si>
    <t>Urban Trace</t>
  </si>
  <si>
    <r>
      <t>AL2012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115</t>
    </r>
    <r>
      <rPr>
        <sz val="11"/>
        <color theme="1"/>
        <rFont val="Calibri"/>
        <family val="2"/>
        <scheme val="minor"/>
      </rPr>
      <t/>
    </r>
  </si>
  <si>
    <t>Tardy</t>
  </si>
  <si>
    <t>AL2012-12</t>
  </si>
  <si>
    <t>AL2012-13</t>
  </si>
  <si>
    <t>AL2012-14</t>
  </si>
  <si>
    <t>Couvert végétal</t>
  </si>
  <si>
    <t>Halle des terroirs</t>
  </si>
  <si>
    <t>Annuel</t>
  </si>
  <si>
    <t>Prévision 2013</t>
  </si>
  <si>
    <t>Prévision minialiste 2013</t>
  </si>
  <si>
    <t>Charge</t>
  </si>
  <si>
    <t>Freelance</t>
  </si>
  <si>
    <t>Coût</t>
  </si>
  <si>
    <t>tps</t>
  </si>
  <si>
    <t>total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</si>
  <si>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116</t>
    </r>
    <r>
      <rPr>
        <sz val="11"/>
        <color theme="1"/>
        <rFont val="Calibri"/>
        <family val="2"/>
        <scheme val="minor"/>
      </rPr>
      <t/>
    </r>
  </si>
  <si>
    <t>Myeshop - H&amp;L</t>
  </si>
  <si>
    <t>Sandrine - Le monde &amp; moi</t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</si>
  <si>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117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</si>
  <si>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118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</si>
  <si>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119</t>
    </r>
  </si>
  <si>
    <r>
      <t>AL2013</t>
    </r>
    <r>
      <rPr>
        <sz val="10"/>
        <color theme="1"/>
        <rFont val="Calibri"/>
        <family val="2"/>
        <scheme val="minor"/>
      </rPr>
      <t>‐</t>
    </r>
    <r>
      <rPr>
        <sz val="10"/>
        <color theme="1"/>
        <rFont val="Verdana"/>
        <family val="2"/>
      </rPr>
      <t>120</t>
    </r>
  </si>
  <si>
    <t>Remis le 8 mars</t>
  </si>
  <si>
    <t>Remis le 7 mars</t>
  </si>
  <si>
    <t>Total facturation</t>
  </si>
  <si>
    <t>Encaissé</t>
  </si>
  <si>
    <t>Total encaissement</t>
  </si>
  <si>
    <t>Cap'temps</t>
  </si>
  <si>
    <t>Avril</t>
  </si>
  <si>
    <t>Mai</t>
  </si>
  <si>
    <t>Juin</t>
  </si>
  <si>
    <t>Juillet</t>
  </si>
  <si>
    <t>août</t>
  </si>
  <si>
    <t>sept</t>
  </si>
  <si>
    <t>octobre</t>
  </si>
  <si>
    <t>Nov</t>
  </si>
  <si>
    <t>Déc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</si>
</sst>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Verdana"/>
      <family val="2"/>
    </font>
    <font>
      <sz val="11"/>
      <color theme="5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11" fontId="2" fillId="0" borderId="0" xfId="0" applyNumberFormat="1" applyFont="1" applyAlignment="1">
      <alignment horizontal="center"/>
    </xf>
    <xf numFmtId="164" fontId="0" fillId="0" borderId="0" xfId="1" applyNumberFormat="1" applyFont="1"/>
    <xf numFmtId="0" fontId="2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3" fillId="0" borderId="0" xfId="1" applyNumberFormat="1" applyFont="1"/>
    <xf numFmtId="0" fontId="4" fillId="0" borderId="0" xfId="0" applyFont="1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0" fontId="6" fillId="0" borderId="0" xfId="0" applyFont="1"/>
    <xf numFmtId="0" fontId="7" fillId="0" borderId="0" xfId="0" applyFont="1"/>
    <xf numFmtId="164" fontId="0" fillId="0" borderId="0" xfId="0" applyNumberFormat="1"/>
    <xf numFmtId="164" fontId="8" fillId="0" borderId="0" xfId="1" applyNumberFormat="1" applyFont="1"/>
    <xf numFmtId="17" fontId="0" fillId="0" borderId="0" xfId="0" applyNumberFormat="1"/>
    <xf numFmtId="0" fontId="9" fillId="0" borderId="0" xfId="0" applyFont="1"/>
    <xf numFmtId="0" fontId="10" fillId="0" borderId="0" xfId="0" applyFont="1"/>
    <xf numFmtId="44" fontId="9" fillId="0" borderId="0" xfId="1" applyFont="1"/>
    <xf numFmtId="14" fontId="9" fillId="0" borderId="0" xfId="0" applyNumberFormat="1" applyFont="1"/>
    <xf numFmtId="44" fontId="2" fillId="0" borderId="0" xfId="1" applyFont="1"/>
    <xf numFmtId="44" fontId="11" fillId="0" borderId="0" xfId="1" applyFont="1"/>
    <xf numFmtId="44" fontId="12" fillId="0" borderId="0" xfId="1" applyFont="1"/>
    <xf numFmtId="44" fontId="13" fillId="0" borderId="0" xfId="1" applyFont="1"/>
    <xf numFmtId="44" fontId="6" fillId="0" borderId="0" xfId="0" applyNumberFormat="1" applyFont="1"/>
    <xf numFmtId="44" fontId="7" fillId="0" borderId="0" xfId="0" applyNumberFormat="1" applyFont="1"/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0"/>
  <sheetViews>
    <sheetView workbookViewId="0">
      <selection activeCell="B22" sqref="B22"/>
    </sheetView>
  </sheetViews>
  <sheetFormatPr baseColWidth="10" defaultRowHeight="15"/>
  <cols>
    <col min="2" max="2" width="20.5703125" customWidth="1"/>
    <col min="3" max="3" width="12.7109375" style="5" customWidth="1"/>
    <col min="4" max="4" width="11.42578125" style="5"/>
  </cols>
  <sheetData>
    <row r="2" spans="1:6">
      <c r="B2" s="3" t="s">
        <v>2</v>
      </c>
      <c r="C2" s="1" t="s">
        <v>3</v>
      </c>
      <c r="D2" s="1" t="s">
        <v>4</v>
      </c>
      <c r="E2" s="1"/>
    </row>
    <row r="3" spans="1:6">
      <c r="A3">
        <v>1</v>
      </c>
      <c r="B3" t="s">
        <v>8</v>
      </c>
      <c r="C3" s="4">
        <v>40946</v>
      </c>
      <c r="D3" s="5" t="s">
        <v>7</v>
      </c>
      <c r="E3" s="2">
        <v>1200</v>
      </c>
      <c r="F3" t="s">
        <v>17</v>
      </c>
    </row>
    <row r="4" spans="1:6">
      <c r="A4">
        <v>2</v>
      </c>
      <c r="B4" t="s">
        <v>9</v>
      </c>
      <c r="C4" s="4">
        <v>40990</v>
      </c>
      <c r="D4" s="5" t="s">
        <v>10</v>
      </c>
      <c r="E4" s="6">
        <v>1400</v>
      </c>
    </row>
    <row r="5" spans="1:6">
      <c r="B5" t="s">
        <v>11</v>
      </c>
      <c r="C5" s="4">
        <v>40990</v>
      </c>
      <c r="D5" s="5" t="s">
        <v>12</v>
      </c>
      <c r="E5" s="6">
        <v>1400</v>
      </c>
    </row>
    <row r="6" spans="1:6">
      <c r="B6" t="s">
        <v>0</v>
      </c>
      <c r="C6" s="4">
        <v>40946</v>
      </c>
      <c r="D6" s="5" t="s">
        <v>1</v>
      </c>
      <c r="E6" s="2">
        <v>7000</v>
      </c>
      <c r="F6" t="s">
        <v>17</v>
      </c>
    </row>
    <row r="7" spans="1:6">
      <c r="B7" t="s">
        <v>5</v>
      </c>
      <c r="C7" s="4">
        <v>41001</v>
      </c>
      <c r="D7" s="5" t="s">
        <v>6</v>
      </c>
      <c r="E7" s="2">
        <v>6600</v>
      </c>
      <c r="F7" t="s">
        <v>17</v>
      </c>
    </row>
    <row r="8" spans="1:6">
      <c r="B8" t="s">
        <v>13</v>
      </c>
      <c r="C8" s="4">
        <v>41010</v>
      </c>
      <c r="D8" s="5" t="s">
        <v>14</v>
      </c>
      <c r="E8" s="2">
        <v>2250</v>
      </c>
      <c r="F8" t="s">
        <v>17</v>
      </c>
    </row>
    <row r="9" spans="1:6">
      <c r="B9" t="s">
        <v>15</v>
      </c>
      <c r="C9" s="4">
        <v>41031</v>
      </c>
      <c r="D9" s="5" t="s">
        <v>16</v>
      </c>
      <c r="E9" s="6">
        <v>1800</v>
      </c>
    </row>
    <row r="10" spans="1:6">
      <c r="B10" t="s">
        <v>18</v>
      </c>
      <c r="C10" s="4">
        <v>41118</v>
      </c>
      <c r="D10" s="5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52"/>
  <sheetViews>
    <sheetView workbookViewId="0">
      <selection activeCell="I17" sqref="I17"/>
    </sheetView>
  </sheetViews>
  <sheetFormatPr baseColWidth="10" defaultRowHeight="15"/>
  <cols>
    <col min="1" max="1" width="41.140625" customWidth="1"/>
    <col min="3" max="3" width="12.28515625" bestFit="1" customWidth="1"/>
    <col min="4" max="4" width="11.85546875" bestFit="1" customWidth="1"/>
  </cols>
  <sheetData>
    <row r="2" spans="1:7">
      <c r="A2" s="3" t="s">
        <v>2</v>
      </c>
      <c r="B2" s="1" t="s">
        <v>3</v>
      </c>
      <c r="C2" s="1" t="s">
        <v>4</v>
      </c>
      <c r="D2" s="1"/>
      <c r="F2" s="1" t="s">
        <v>52</v>
      </c>
      <c r="G2" s="15">
        <v>41334</v>
      </c>
    </row>
    <row r="3" spans="1:7">
      <c r="A3" t="s">
        <v>0</v>
      </c>
      <c r="B3" s="4">
        <v>40946</v>
      </c>
      <c r="C3" s="5" t="s">
        <v>1</v>
      </c>
      <c r="D3" s="2">
        <v>5600</v>
      </c>
      <c r="E3" t="s">
        <v>17</v>
      </c>
      <c r="G3" s="13">
        <f>D3/12</f>
        <v>466.66666666666669</v>
      </c>
    </row>
    <row r="4" spans="1:7">
      <c r="A4" t="s">
        <v>8</v>
      </c>
      <c r="B4" s="4">
        <v>40946</v>
      </c>
      <c r="C4" s="5" t="s">
        <v>7</v>
      </c>
      <c r="D4" s="2">
        <v>1200</v>
      </c>
      <c r="E4" t="s">
        <v>17</v>
      </c>
      <c r="F4">
        <v>600</v>
      </c>
      <c r="G4">
        <v>50</v>
      </c>
    </row>
    <row r="5" spans="1:7">
      <c r="A5" t="s">
        <v>9</v>
      </c>
      <c r="B5" s="4">
        <v>40990</v>
      </c>
      <c r="C5" s="5" t="s">
        <v>10</v>
      </c>
      <c r="D5" s="6">
        <v>1400</v>
      </c>
    </row>
    <row r="6" spans="1:7">
      <c r="A6" t="s">
        <v>11</v>
      </c>
      <c r="B6" s="4">
        <v>40990</v>
      </c>
      <c r="C6" s="5" t="s">
        <v>12</v>
      </c>
      <c r="D6" s="6">
        <v>1400</v>
      </c>
    </row>
    <row r="7" spans="1:7">
      <c r="A7" t="s">
        <v>5</v>
      </c>
      <c r="B7" s="4">
        <v>41001</v>
      </c>
      <c r="C7" s="5" t="s">
        <v>6</v>
      </c>
      <c r="D7" s="2">
        <v>6600</v>
      </c>
      <c r="E7" t="s">
        <v>17</v>
      </c>
      <c r="G7">
        <v>1100</v>
      </c>
    </row>
    <row r="8" spans="1:7">
      <c r="A8" t="s">
        <v>13</v>
      </c>
      <c r="B8" s="4">
        <v>41010</v>
      </c>
      <c r="C8" s="5" t="s">
        <v>14</v>
      </c>
      <c r="D8" s="2">
        <v>2250</v>
      </c>
      <c r="E8" t="s">
        <v>17</v>
      </c>
      <c r="F8">
        <v>2000</v>
      </c>
      <c r="G8">
        <v>167</v>
      </c>
    </row>
    <row r="9" spans="1:7">
      <c r="A9" t="s">
        <v>15</v>
      </c>
      <c r="B9" s="4">
        <v>41031</v>
      </c>
      <c r="C9" s="5" t="s">
        <v>16</v>
      </c>
      <c r="D9" s="6">
        <v>1800</v>
      </c>
    </row>
    <row r="10" spans="1:7">
      <c r="A10" t="s">
        <v>18</v>
      </c>
      <c r="B10" s="4">
        <v>41118</v>
      </c>
      <c r="C10" s="5" t="s">
        <v>19</v>
      </c>
      <c r="D10" s="2">
        <v>1000</v>
      </c>
      <c r="E10" t="s">
        <v>17</v>
      </c>
      <c r="F10">
        <v>1500</v>
      </c>
      <c r="G10">
        <f>F10/12</f>
        <v>125</v>
      </c>
    </row>
    <row r="11" spans="1:7">
      <c r="A11" t="s">
        <v>29</v>
      </c>
      <c r="B11" s="4">
        <v>41194</v>
      </c>
      <c r="C11" s="5" t="s">
        <v>30</v>
      </c>
      <c r="D11" s="14">
        <v>1600</v>
      </c>
    </row>
    <row r="12" spans="1:7">
      <c r="A12" t="s">
        <v>40</v>
      </c>
      <c r="B12" s="4"/>
      <c r="C12" s="5" t="s">
        <v>41</v>
      </c>
      <c r="D12" s="2">
        <v>390</v>
      </c>
      <c r="E12" t="s">
        <v>17</v>
      </c>
      <c r="G12">
        <v>250</v>
      </c>
    </row>
    <row r="13" spans="1:7">
      <c r="A13" t="s">
        <v>43</v>
      </c>
      <c r="B13" s="8">
        <v>41223</v>
      </c>
      <c r="C13" s="5" t="s">
        <v>42</v>
      </c>
      <c r="D13" s="2">
        <v>1500</v>
      </c>
      <c r="E13" t="s">
        <v>17</v>
      </c>
      <c r="F13">
        <v>1500</v>
      </c>
      <c r="G13">
        <f>F13/12</f>
        <v>125</v>
      </c>
    </row>
    <row r="14" spans="1:7">
      <c r="A14" t="s">
        <v>46</v>
      </c>
      <c r="B14" s="8">
        <v>41291</v>
      </c>
      <c r="C14" s="5" t="s">
        <v>47</v>
      </c>
      <c r="D14" s="2">
        <v>2200</v>
      </c>
      <c r="E14" t="s">
        <v>17</v>
      </c>
      <c r="F14">
        <v>2200</v>
      </c>
      <c r="G14">
        <v>183</v>
      </c>
    </row>
    <row r="15" spans="1:7">
      <c r="A15" t="s">
        <v>50</v>
      </c>
      <c r="B15" s="8">
        <v>41296</v>
      </c>
      <c r="C15" s="5" t="s">
        <v>48</v>
      </c>
      <c r="D15" s="14">
        <v>1000</v>
      </c>
    </row>
    <row r="16" spans="1:7">
      <c r="A16" t="s">
        <v>51</v>
      </c>
      <c r="B16" s="8">
        <v>41296</v>
      </c>
      <c r="C16" s="5" t="s">
        <v>49</v>
      </c>
      <c r="D16" s="14">
        <v>800</v>
      </c>
      <c r="F16" s="13"/>
    </row>
    <row r="17" spans="1:10">
      <c r="A17" t="s">
        <v>5</v>
      </c>
      <c r="B17" s="4"/>
      <c r="C17" s="5"/>
      <c r="D17" s="2">
        <v>4400</v>
      </c>
      <c r="F17" s="13">
        <f>D3+D4+D7+D8+D10+D12+D13+D14+D17</f>
        <v>25140</v>
      </c>
      <c r="G17" s="13">
        <f>SUM(G3:G16)</f>
        <v>2466.666666666667</v>
      </c>
      <c r="H17">
        <v>12</v>
      </c>
      <c r="I17" s="13">
        <f>G17*H17</f>
        <v>29600.000000000004</v>
      </c>
      <c r="J17" t="s">
        <v>54</v>
      </c>
    </row>
    <row r="18" spans="1:10">
      <c r="G18">
        <v>2600</v>
      </c>
      <c r="H18">
        <v>12</v>
      </c>
      <c r="I18" s="13">
        <f>G18*H18</f>
        <v>31200</v>
      </c>
      <c r="J18" t="s">
        <v>53</v>
      </c>
    </row>
    <row r="19" spans="1:10">
      <c r="D19" t="s">
        <v>57</v>
      </c>
      <c r="E19" t="s">
        <v>58</v>
      </c>
      <c r="F19" t="s">
        <v>59</v>
      </c>
    </row>
    <row r="20" spans="1:10">
      <c r="B20" t="s">
        <v>55</v>
      </c>
      <c r="C20" t="s">
        <v>56</v>
      </c>
      <c r="D20">
        <v>150</v>
      </c>
      <c r="E20">
        <v>70</v>
      </c>
      <c r="F20">
        <v>10500</v>
      </c>
      <c r="G20">
        <v>5000</v>
      </c>
      <c r="H20">
        <v>12</v>
      </c>
      <c r="I20">
        <v>60000</v>
      </c>
    </row>
    <row r="26" spans="1:10">
      <c r="A26" t="s">
        <v>5</v>
      </c>
      <c r="B26" s="8">
        <v>41029</v>
      </c>
      <c r="C26" s="7" t="s">
        <v>21</v>
      </c>
      <c r="D26" s="9">
        <v>2200</v>
      </c>
      <c r="E26" s="9">
        <v>431.2</v>
      </c>
      <c r="F26" s="9">
        <f>D26+E26</f>
        <v>2631.2</v>
      </c>
      <c r="G26" s="11" t="s">
        <v>26</v>
      </c>
    </row>
    <row r="27" spans="1:10">
      <c r="A27" t="s">
        <v>8</v>
      </c>
      <c r="B27" s="8">
        <v>41058</v>
      </c>
      <c r="C27" s="7" t="s">
        <v>20</v>
      </c>
      <c r="D27" s="9">
        <v>733</v>
      </c>
      <c r="E27" s="9">
        <v>143.66999999999999</v>
      </c>
      <c r="F27" s="9">
        <v>876.67</v>
      </c>
      <c r="G27" s="11" t="s">
        <v>26</v>
      </c>
      <c r="H27" s="9"/>
    </row>
    <row r="28" spans="1:10">
      <c r="A28" t="s">
        <v>0</v>
      </c>
      <c r="B28" s="8">
        <v>41058</v>
      </c>
      <c r="C28" s="7" t="s">
        <v>22</v>
      </c>
      <c r="D28" s="9">
        <v>2500</v>
      </c>
      <c r="E28" s="9">
        <v>490</v>
      </c>
      <c r="F28" s="9">
        <f t="shared" ref="F28:F37" si="0">D28+E28</f>
        <v>2990</v>
      </c>
      <c r="G28" s="11" t="s">
        <v>26</v>
      </c>
    </row>
    <row r="29" spans="1:10">
      <c r="A29" t="s">
        <v>25</v>
      </c>
      <c r="B29" s="8">
        <v>41058</v>
      </c>
      <c r="C29" s="7" t="s">
        <v>23</v>
      </c>
      <c r="D29" s="9">
        <v>750</v>
      </c>
      <c r="E29" s="9">
        <v>147</v>
      </c>
      <c r="F29" s="9">
        <f t="shared" si="0"/>
        <v>897</v>
      </c>
      <c r="G29" s="11" t="s">
        <v>26</v>
      </c>
    </row>
    <row r="30" spans="1:10">
      <c r="A30" t="s">
        <v>5</v>
      </c>
      <c r="B30" s="8">
        <v>41058</v>
      </c>
      <c r="C30" s="7" t="s">
        <v>24</v>
      </c>
      <c r="D30" s="9">
        <v>1100</v>
      </c>
      <c r="E30" s="9">
        <v>215.6</v>
      </c>
      <c r="F30" s="9">
        <f t="shared" si="0"/>
        <v>1315.6</v>
      </c>
      <c r="G30" s="11" t="s">
        <v>26</v>
      </c>
    </row>
    <row r="31" spans="1:10">
      <c r="A31" t="s">
        <v>5</v>
      </c>
      <c r="B31" s="8">
        <v>41123</v>
      </c>
      <c r="C31" s="7" t="s">
        <v>27</v>
      </c>
      <c r="D31" s="9">
        <v>1100</v>
      </c>
      <c r="E31" s="9">
        <v>215.6</v>
      </c>
      <c r="F31" s="9">
        <f t="shared" si="0"/>
        <v>1315.6</v>
      </c>
      <c r="G31" s="11" t="s">
        <v>26</v>
      </c>
    </row>
    <row r="32" spans="1:10">
      <c r="A32" t="s">
        <v>5</v>
      </c>
      <c r="B32" s="8">
        <v>41153</v>
      </c>
      <c r="C32" s="7" t="s">
        <v>28</v>
      </c>
      <c r="D32" s="9">
        <v>1100</v>
      </c>
      <c r="E32" s="9">
        <v>215.6</v>
      </c>
      <c r="F32" s="9">
        <f t="shared" si="0"/>
        <v>1315.6</v>
      </c>
      <c r="G32" s="11" t="s">
        <v>26</v>
      </c>
    </row>
    <row r="33" spans="1:7">
      <c r="A33" t="s">
        <v>5</v>
      </c>
      <c r="B33" s="8">
        <v>41192</v>
      </c>
      <c r="C33" s="7" t="s">
        <v>31</v>
      </c>
      <c r="D33" s="9">
        <v>1100</v>
      </c>
      <c r="E33" s="9">
        <v>215.6</v>
      </c>
      <c r="F33" s="9">
        <f t="shared" si="0"/>
        <v>1315.6</v>
      </c>
      <c r="G33" s="11" t="s">
        <v>26</v>
      </c>
    </row>
    <row r="34" spans="1:7">
      <c r="A34" t="s">
        <v>34</v>
      </c>
      <c r="B34" s="8">
        <v>41205</v>
      </c>
      <c r="C34" s="7" t="s">
        <v>32</v>
      </c>
      <c r="D34" s="9">
        <v>500</v>
      </c>
      <c r="E34" s="9">
        <v>98</v>
      </c>
      <c r="F34" s="9">
        <f t="shared" si="0"/>
        <v>598</v>
      </c>
      <c r="G34" s="11" t="s">
        <v>26</v>
      </c>
    </row>
    <row r="35" spans="1:7">
      <c r="A35" t="s">
        <v>25</v>
      </c>
      <c r="B35" s="8">
        <v>41220</v>
      </c>
      <c r="C35" s="7" t="s">
        <v>33</v>
      </c>
      <c r="D35" s="9">
        <v>750</v>
      </c>
      <c r="E35" s="9">
        <v>147</v>
      </c>
      <c r="F35" s="9">
        <f t="shared" si="0"/>
        <v>897</v>
      </c>
      <c r="G35" s="11" t="s">
        <v>26</v>
      </c>
    </row>
    <row r="36" spans="1:7">
      <c r="A36" t="s">
        <v>0</v>
      </c>
      <c r="B36" s="8">
        <v>41220</v>
      </c>
      <c r="C36" s="7" t="s">
        <v>35</v>
      </c>
      <c r="D36" s="9">
        <v>2416</v>
      </c>
      <c r="E36" s="9">
        <v>473.54</v>
      </c>
      <c r="F36" s="9">
        <f t="shared" si="0"/>
        <v>2889.54</v>
      </c>
      <c r="G36" s="12" t="s">
        <v>39</v>
      </c>
    </row>
    <row r="37" spans="1:7">
      <c r="A37" t="s">
        <v>5</v>
      </c>
      <c r="B37" s="8">
        <v>41221</v>
      </c>
      <c r="C37" s="7" t="s">
        <v>36</v>
      </c>
      <c r="D37" s="9">
        <v>1100</v>
      </c>
      <c r="E37" s="9">
        <v>215.6</v>
      </c>
      <c r="F37" s="9">
        <f t="shared" si="0"/>
        <v>1315.6</v>
      </c>
      <c r="G37" s="11" t="s">
        <v>26</v>
      </c>
    </row>
    <row r="38" spans="1:7">
      <c r="A38" t="s">
        <v>8</v>
      </c>
      <c r="B38" s="8">
        <v>41252</v>
      </c>
      <c r="C38" s="7" t="s">
        <v>37</v>
      </c>
      <c r="D38" s="9">
        <v>240</v>
      </c>
      <c r="E38" s="9">
        <v>47.04</v>
      </c>
      <c r="F38" s="9">
        <v>287.04000000000002</v>
      </c>
      <c r="G38" s="11" t="s">
        <v>26</v>
      </c>
    </row>
    <row r="39" spans="1:7">
      <c r="A39" t="s">
        <v>5</v>
      </c>
      <c r="B39" s="8">
        <v>41253</v>
      </c>
      <c r="C39" s="7" t="s">
        <v>38</v>
      </c>
      <c r="D39" s="9">
        <v>1100</v>
      </c>
      <c r="E39" s="9">
        <v>215.6</v>
      </c>
      <c r="F39" s="9">
        <v>1315.6</v>
      </c>
      <c r="G39" s="11" t="s">
        <v>26</v>
      </c>
    </row>
    <row r="40" spans="1:7">
      <c r="A40" t="s">
        <v>46</v>
      </c>
      <c r="B40" s="8">
        <v>41253</v>
      </c>
      <c r="C40" s="7" t="s">
        <v>45</v>
      </c>
      <c r="D40" s="9">
        <v>660</v>
      </c>
      <c r="E40" s="9">
        <f t="shared" ref="E40:E50" si="1">D40*19.6/100</f>
        <v>129.36000000000001</v>
      </c>
      <c r="F40" s="9">
        <f t="shared" ref="F40:F50" si="2">D40+E40</f>
        <v>789.36</v>
      </c>
      <c r="G40" s="12" t="s">
        <v>39</v>
      </c>
    </row>
    <row r="41" spans="1:7">
      <c r="A41" t="s">
        <v>44</v>
      </c>
      <c r="B41" s="8">
        <v>41298</v>
      </c>
      <c r="C41" s="7" t="s">
        <v>60</v>
      </c>
      <c r="D41" s="9">
        <v>190</v>
      </c>
      <c r="E41" s="9">
        <f t="shared" si="1"/>
        <v>37.24</v>
      </c>
      <c r="F41" s="9">
        <f t="shared" si="2"/>
        <v>227.24</v>
      </c>
      <c r="G41" s="12" t="s">
        <v>39</v>
      </c>
    </row>
    <row r="42" spans="1:7">
      <c r="A42" t="s">
        <v>5</v>
      </c>
      <c r="B42" s="8">
        <v>41298</v>
      </c>
      <c r="C42" s="7" t="s">
        <v>63</v>
      </c>
      <c r="D42" s="9">
        <v>1100</v>
      </c>
      <c r="E42" s="9">
        <f t="shared" si="1"/>
        <v>215.6</v>
      </c>
      <c r="F42" s="9">
        <f t="shared" si="2"/>
        <v>1315.6</v>
      </c>
      <c r="G42" s="11" t="s">
        <v>26</v>
      </c>
    </row>
    <row r="43" spans="1:7">
      <c r="A43" t="s">
        <v>5</v>
      </c>
      <c r="B43" s="8">
        <v>41316</v>
      </c>
      <c r="C43" s="7" t="s">
        <v>64</v>
      </c>
      <c r="D43" s="9">
        <v>1100</v>
      </c>
      <c r="E43" s="9">
        <f t="shared" si="1"/>
        <v>215.6</v>
      </c>
      <c r="F43" s="9">
        <f t="shared" si="2"/>
        <v>1315.6</v>
      </c>
      <c r="G43" s="12" t="s">
        <v>39</v>
      </c>
    </row>
    <row r="44" spans="1:7">
      <c r="A44" t="s">
        <v>34</v>
      </c>
      <c r="B44" s="8">
        <v>41339</v>
      </c>
      <c r="C44" s="7" t="s">
        <v>65</v>
      </c>
      <c r="D44" s="9">
        <v>500</v>
      </c>
      <c r="E44" s="9">
        <f t="shared" si="1"/>
        <v>98</v>
      </c>
      <c r="F44" s="9">
        <f t="shared" si="2"/>
        <v>598</v>
      </c>
      <c r="G44" s="12" t="s">
        <v>68</v>
      </c>
    </row>
    <row r="45" spans="1:7">
      <c r="A45" t="s">
        <v>62</v>
      </c>
      <c r="B45" s="8">
        <v>41339</v>
      </c>
      <c r="C45" s="7" t="s">
        <v>66</v>
      </c>
      <c r="D45" s="9">
        <v>500</v>
      </c>
      <c r="E45" s="9">
        <f t="shared" si="1"/>
        <v>98</v>
      </c>
      <c r="F45" s="9">
        <f t="shared" si="2"/>
        <v>598</v>
      </c>
      <c r="G45" s="12" t="s">
        <v>67</v>
      </c>
    </row>
    <row r="46" spans="1:7">
      <c r="A46" s="16" t="s">
        <v>25</v>
      </c>
      <c r="B46" s="16"/>
      <c r="C46" s="17"/>
      <c r="D46" s="18">
        <v>750</v>
      </c>
      <c r="E46" s="18">
        <f t="shared" si="1"/>
        <v>147.00000000000003</v>
      </c>
      <c r="F46" s="18">
        <f t="shared" si="2"/>
        <v>897</v>
      </c>
    </row>
    <row r="47" spans="1:7">
      <c r="A47" s="16" t="s">
        <v>0</v>
      </c>
      <c r="B47" s="16"/>
      <c r="C47" s="17"/>
      <c r="D47" s="18"/>
      <c r="E47" s="18">
        <f t="shared" si="1"/>
        <v>0</v>
      </c>
      <c r="F47" s="18">
        <f t="shared" si="2"/>
        <v>0</v>
      </c>
    </row>
    <row r="48" spans="1:7">
      <c r="A48" s="16" t="s">
        <v>5</v>
      </c>
      <c r="B48" s="19">
        <v>41344</v>
      </c>
      <c r="C48" s="17"/>
      <c r="D48" s="18">
        <v>1100</v>
      </c>
      <c r="E48" s="18">
        <f t="shared" si="1"/>
        <v>215.6</v>
      </c>
      <c r="F48" s="18">
        <f t="shared" si="2"/>
        <v>1315.6</v>
      </c>
    </row>
    <row r="49" spans="1:6">
      <c r="A49" s="16"/>
      <c r="B49" s="16"/>
      <c r="C49" s="17"/>
      <c r="D49" s="18"/>
      <c r="E49" s="18">
        <f t="shared" si="1"/>
        <v>0</v>
      </c>
      <c r="F49" s="18">
        <f t="shared" si="2"/>
        <v>0</v>
      </c>
    </row>
    <row r="50" spans="1:6">
      <c r="A50" s="16" t="s">
        <v>61</v>
      </c>
      <c r="B50" s="19">
        <v>41365</v>
      </c>
      <c r="C50" s="16"/>
      <c r="D50" s="16">
        <f>750/6</f>
        <v>125</v>
      </c>
      <c r="E50" s="18">
        <f t="shared" si="1"/>
        <v>24.5</v>
      </c>
      <c r="F50" s="18">
        <f t="shared" si="2"/>
        <v>149.5</v>
      </c>
    </row>
    <row r="52" spans="1:6">
      <c r="A52" s="16" t="s">
        <v>69</v>
      </c>
      <c r="D52" s="10">
        <f>SUM(D26:D51)</f>
        <v>22714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2"/>
  <sheetViews>
    <sheetView tabSelected="1" topLeftCell="A4" workbookViewId="0">
      <selection activeCell="J21" sqref="J21"/>
    </sheetView>
  </sheetViews>
  <sheetFormatPr baseColWidth="10" defaultRowHeight="15"/>
  <cols>
    <col min="1" max="1" width="41.140625" customWidth="1"/>
    <col min="3" max="3" width="12.28515625" bestFit="1" customWidth="1"/>
    <col min="4" max="4" width="11.85546875" bestFit="1" customWidth="1"/>
    <col min="10" max="10" width="11.42578125" style="9"/>
  </cols>
  <sheetData>
    <row r="2" spans="1:11">
      <c r="A2" t="s">
        <v>5</v>
      </c>
      <c r="B2" s="8">
        <v>41029</v>
      </c>
      <c r="C2" s="7" t="s">
        <v>21</v>
      </c>
      <c r="D2" s="9">
        <v>2200</v>
      </c>
      <c r="E2" s="9">
        <v>431.2</v>
      </c>
      <c r="F2" s="9">
        <f>D2+E2</f>
        <v>2631.2</v>
      </c>
      <c r="G2" s="11" t="s">
        <v>70</v>
      </c>
      <c r="H2" s="11"/>
      <c r="I2" s="11"/>
      <c r="J2" s="9">
        <v>1100</v>
      </c>
      <c r="K2" t="s">
        <v>73</v>
      </c>
    </row>
    <row r="3" spans="1:11">
      <c r="A3" t="s">
        <v>8</v>
      </c>
      <c r="B3" s="8">
        <v>41058</v>
      </c>
      <c r="C3" s="7" t="s">
        <v>20</v>
      </c>
      <c r="D3" s="20">
        <v>733</v>
      </c>
      <c r="E3" s="9">
        <v>143.66999999999999</v>
      </c>
      <c r="F3" s="9">
        <v>876.67</v>
      </c>
      <c r="G3" s="11" t="s">
        <v>70</v>
      </c>
      <c r="H3" s="11"/>
      <c r="I3" s="11"/>
      <c r="J3" s="9">
        <v>2427</v>
      </c>
      <c r="K3" t="s">
        <v>74</v>
      </c>
    </row>
    <row r="4" spans="1:11">
      <c r="A4" t="s">
        <v>0</v>
      </c>
      <c r="B4" s="8">
        <v>41058</v>
      </c>
      <c r="C4" s="7" t="s">
        <v>22</v>
      </c>
      <c r="D4" s="22">
        <v>2500</v>
      </c>
      <c r="E4" s="9">
        <v>490</v>
      </c>
      <c r="F4" s="9">
        <f t="shared" ref="F4:F13" si="0">D4+E4</f>
        <v>2990</v>
      </c>
      <c r="G4" s="11" t="s">
        <v>70</v>
      </c>
      <c r="H4" s="11"/>
      <c r="I4" s="11"/>
      <c r="J4" s="9">
        <v>2427</v>
      </c>
      <c r="K4" t="s">
        <v>75</v>
      </c>
    </row>
    <row r="5" spans="1:11">
      <c r="A5" t="s">
        <v>25</v>
      </c>
      <c r="B5" s="8">
        <v>41058</v>
      </c>
      <c r="C5" s="7" t="s">
        <v>23</v>
      </c>
      <c r="D5" s="21">
        <v>750</v>
      </c>
      <c r="E5" s="9">
        <v>147</v>
      </c>
      <c r="F5" s="9">
        <f t="shared" si="0"/>
        <v>897</v>
      </c>
      <c r="G5" s="11" t="s">
        <v>70</v>
      </c>
      <c r="H5" s="24">
        <f>D3+D4+D5</f>
        <v>3983</v>
      </c>
      <c r="I5" s="24">
        <f>H5/3</f>
        <v>1327.6666666666667</v>
      </c>
      <c r="J5" s="9">
        <v>2427</v>
      </c>
      <c r="K5" t="s">
        <v>76</v>
      </c>
    </row>
    <row r="6" spans="1:11">
      <c r="A6" t="s">
        <v>5</v>
      </c>
      <c r="B6" s="8">
        <v>41058</v>
      </c>
      <c r="C6" s="7" t="s">
        <v>24</v>
      </c>
      <c r="D6" s="9">
        <v>1100</v>
      </c>
      <c r="E6" s="9">
        <v>215.6</v>
      </c>
      <c r="F6" s="9">
        <f t="shared" si="0"/>
        <v>1315.6</v>
      </c>
      <c r="G6" s="11" t="s">
        <v>70</v>
      </c>
      <c r="H6" s="11"/>
      <c r="I6" s="11"/>
    </row>
    <row r="7" spans="1:11">
      <c r="A7" t="s">
        <v>5</v>
      </c>
      <c r="B7" s="8">
        <v>41123</v>
      </c>
      <c r="C7" s="7" t="s">
        <v>27</v>
      </c>
      <c r="D7" s="9">
        <v>1100</v>
      </c>
      <c r="E7" s="9">
        <v>215.6</v>
      </c>
      <c r="F7" s="9">
        <f t="shared" si="0"/>
        <v>1315.6</v>
      </c>
      <c r="G7" s="11" t="s">
        <v>70</v>
      </c>
      <c r="H7" s="11"/>
      <c r="I7" s="11"/>
      <c r="J7" s="9">
        <v>2155</v>
      </c>
      <c r="K7" t="s">
        <v>77</v>
      </c>
    </row>
    <row r="8" spans="1:11">
      <c r="A8" t="s">
        <v>5</v>
      </c>
      <c r="B8" s="8">
        <v>41153</v>
      </c>
      <c r="C8" s="7" t="s">
        <v>28</v>
      </c>
      <c r="D8" s="9">
        <v>1100</v>
      </c>
      <c r="E8" s="9">
        <v>215.6</v>
      </c>
      <c r="F8" s="9">
        <f t="shared" si="0"/>
        <v>1315.6</v>
      </c>
      <c r="G8" s="11" t="s">
        <v>70</v>
      </c>
      <c r="H8" s="11"/>
      <c r="I8" s="11"/>
      <c r="J8" s="9">
        <v>2155</v>
      </c>
      <c r="K8" t="s">
        <v>78</v>
      </c>
    </row>
    <row r="9" spans="1:11">
      <c r="A9" t="s">
        <v>5</v>
      </c>
      <c r="B9" s="8">
        <v>41192</v>
      </c>
      <c r="C9" s="7" t="s">
        <v>31</v>
      </c>
      <c r="D9" s="9">
        <v>1100</v>
      </c>
      <c r="E9" s="9">
        <v>215.6</v>
      </c>
      <c r="F9" s="9">
        <f t="shared" si="0"/>
        <v>1315.6</v>
      </c>
      <c r="G9" s="11" t="s">
        <v>70</v>
      </c>
      <c r="H9" s="24">
        <f>D11+D12</f>
        <v>3166</v>
      </c>
      <c r="I9" s="24">
        <f>H9/3</f>
        <v>1055.3333333333333</v>
      </c>
      <c r="J9" s="9">
        <v>2655</v>
      </c>
      <c r="K9" t="s">
        <v>79</v>
      </c>
    </row>
    <row r="10" spans="1:11">
      <c r="A10" t="s">
        <v>34</v>
      </c>
      <c r="B10" s="8">
        <v>41205</v>
      </c>
      <c r="C10" s="7" t="s">
        <v>32</v>
      </c>
      <c r="D10" s="23">
        <v>500</v>
      </c>
      <c r="E10" s="9">
        <v>98</v>
      </c>
      <c r="F10" s="9">
        <f t="shared" si="0"/>
        <v>598</v>
      </c>
      <c r="G10" s="11" t="s">
        <v>70</v>
      </c>
      <c r="H10" s="11"/>
      <c r="I10" s="11"/>
    </row>
    <row r="11" spans="1:11">
      <c r="A11" t="s">
        <v>25</v>
      </c>
      <c r="B11" s="8">
        <v>41220</v>
      </c>
      <c r="C11" s="7" t="s">
        <v>33</v>
      </c>
      <c r="D11" s="21">
        <v>750</v>
      </c>
      <c r="E11" s="9">
        <v>147</v>
      </c>
      <c r="F11" s="9">
        <f t="shared" si="0"/>
        <v>897</v>
      </c>
      <c r="G11" s="11" t="s">
        <v>70</v>
      </c>
      <c r="H11" s="11"/>
      <c r="I11" s="11"/>
      <c r="J11" s="9">
        <v>1100</v>
      </c>
      <c r="K11" t="s">
        <v>80</v>
      </c>
    </row>
    <row r="12" spans="1:11">
      <c r="A12" t="s">
        <v>0</v>
      </c>
      <c r="B12" s="8">
        <v>41220</v>
      </c>
      <c r="C12" s="7" t="s">
        <v>35</v>
      </c>
      <c r="D12" s="22">
        <v>2416</v>
      </c>
      <c r="E12" s="9">
        <v>473.54</v>
      </c>
      <c r="F12" s="9">
        <f t="shared" si="0"/>
        <v>2889.54</v>
      </c>
      <c r="G12" s="12" t="s">
        <v>39</v>
      </c>
      <c r="H12" s="25">
        <f>D14+D16</f>
        <v>900</v>
      </c>
      <c r="I12" s="12"/>
      <c r="J12" s="9">
        <v>2000</v>
      </c>
      <c r="K12" t="s">
        <v>81</v>
      </c>
    </row>
    <row r="13" spans="1:11">
      <c r="A13" t="s">
        <v>5</v>
      </c>
      <c r="B13" s="8">
        <v>41221</v>
      </c>
      <c r="C13" s="7" t="s">
        <v>36</v>
      </c>
      <c r="D13" s="9">
        <v>1100</v>
      </c>
      <c r="E13" s="9">
        <v>215.6</v>
      </c>
      <c r="F13" s="9">
        <f t="shared" si="0"/>
        <v>1315.6</v>
      </c>
      <c r="G13" s="11" t="s">
        <v>70</v>
      </c>
      <c r="H13" s="11"/>
      <c r="I13" s="11"/>
    </row>
    <row r="14" spans="1:11">
      <c r="A14" t="s">
        <v>8</v>
      </c>
      <c r="B14" s="8">
        <v>41252</v>
      </c>
      <c r="C14" s="7" t="s">
        <v>37</v>
      </c>
      <c r="D14" s="20">
        <v>240</v>
      </c>
      <c r="E14" s="9">
        <v>47.04</v>
      </c>
      <c r="F14" s="9">
        <v>287.04000000000002</v>
      </c>
      <c r="G14" s="11" t="s">
        <v>70</v>
      </c>
      <c r="H14" s="11"/>
      <c r="I14" s="11"/>
    </row>
    <row r="15" spans="1:11">
      <c r="A15" t="s">
        <v>5</v>
      </c>
      <c r="B15" s="8">
        <v>41253</v>
      </c>
      <c r="C15" s="7" t="s">
        <v>38</v>
      </c>
      <c r="D15" s="9">
        <v>1100</v>
      </c>
      <c r="E15" s="9">
        <v>215.6</v>
      </c>
      <c r="F15" s="9">
        <v>1315.6</v>
      </c>
      <c r="G15" s="11" t="s">
        <v>70</v>
      </c>
      <c r="H15" s="11"/>
      <c r="I15" s="11"/>
    </row>
    <row r="16" spans="1:11">
      <c r="A16" t="s">
        <v>46</v>
      </c>
      <c r="B16" s="8">
        <v>41253</v>
      </c>
      <c r="C16" s="7" t="s">
        <v>45</v>
      </c>
      <c r="D16" s="18">
        <v>660</v>
      </c>
      <c r="E16" s="9">
        <f>D16*19.6/100</f>
        <v>129.36000000000001</v>
      </c>
      <c r="F16" s="9">
        <f>D16+E16</f>
        <v>789.36</v>
      </c>
      <c r="G16" s="12" t="s">
        <v>39</v>
      </c>
      <c r="H16" s="12"/>
      <c r="I16" s="12"/>
    </row>
    <row r="17" spans="1:9">
      <c r="A17" t="s">
        <v>44</v>
      </c>
      <c r="B17" s="8">
        <v>41298</v>
      </c>
      <c r="C17" s="7" t="s">
        <v>60</v>
      </c>
      <c r="D17" s="18">
        <v>190</v>
      </c>
      <c r="E17" s="9">
        <f>D17*19.6/100</f>
        <v>37.24</v>
      </c>
      <c r="F17" s="9">
        <f>D17+E17</f>
        <v>227.24</v>
      </c>
      <c r="G17" s="12" t="s">
        <v>39</v>
      </c>
      <c r="H17" s="12"/>
      <c r="I17" s="12"/>
    </row>
    <row r="18" spans="1:9">
      <c r="A18" t="s">
        <v>5</v>
      </c>
      <c r="B18" s="8">
        <v>41298</v>
      </c>
      <c r="C18" s="7" t="s">
        <v>63</v>
      </c>
      <c r="D18" s="9">
        <v>1100</v>
      </c>
      <c r="E18" s="9">
        <f>D18*19.6/100</f>
        <v>215.6</v>
      </c>
      <c r="F18" s="9">
        <f>D18+E18</f>
        <v>1315.6</v>
      </c>
      <c r="G18" s="11" t="s">
        <v>70</v>
      </c>
      <c r="H18" s="11"/>
      <c r="I18" s="11"/>
    </row>
    <row r="19" spans="1:9">
      <c r="A19" t="s">
        <v>5</v>
      </c>
      <c r="B19" s="8">
        <v>41316</v>
      </c>
      <c r="C19" s="7" t="s">
        <v>64</v>
      </c>
      <c r="D19" s="9">
        <v>1100</v>
      </c>
      <c r="E19" s="9">
        <f>D19*19.6/100</f>
        <v>215.6</v>
      </c>
      <c r="F19" s="9">
        <f>D19+E19</f>
        <v>1315.6</v>
      </c>
      <c r="G19" s="12" t="s">
        <v>39</v>
      </c>
      <c r="H19" s="12"/>
      <c r="I19" s="12"/>
    </row>
    <row r="20" spans="1:9">
      <c r="B20" s="8"/>
      <c r="C20" s="7"/>
      <c r="D20" s="9"/>
      <c r="E20" s="9"/>
      <c r="F20" s="9"/>
      <c r="G20" s="12"/>
      <c r="H20" s="12"/>
      <c r="I20" s="12"/>
    </row>
    <row r="21" spans="1:9">
      <c r="A21" t="s">
        <v>34</v>
      </c>
      <c r="B21" s="8">
        <v>41339</v>
      </c>
      <c r="C21" s="7" t="s">
        <v>65</v>
      </c>
      <c r="D21" s="23">
        <v>500</v>
      </c>
      <c r="E21" s="9">
        <f t="shared" ref="E21:E27" si="1">D21*19.6/100</f>
        <v>98</v>
      </c>
      <c r="F21" s="9">
        <f t="shared" ref="F21:F27" si="2">D21+E21</f>
        <v>598</v>
      </c>
      <c r="G21" s="12"/>
      <c r="H21" s="12"/>
      <c r="I21" s="12"/>
    </row>
    <row r="22" spans="1:9">
      <c r="A22" t="s">
        <v>62</v>
      </c>
      <c r="B22" s="8">
        <v>41339</v>
      </c>
      <c r="C22" s="7" t="s">
        <v>66</v>
      </c>
      <c r="D22" s="18">
        <v>500</v>
      </c>
      <c r="E22" s="9">
        <f t="shared" si="1"/>
        <v>98</v>
      </c>
      <c r="F22" s="9">
        <f t="shared" si="2"/>
        <v>598</v>
      </c>
      <c r="G22" s="12"/>
      <c r="H22" s="12"/>
      <c r="I22" s="12"/>
    </row>
    <row r="23" spans="1:9">
      <c r="A23" s="16" t="s">
        <v>25</v>
      </c>
      <c r="B23" s="16"/>
      <c r="C23" s="17"/>
      <c r="D23" s="21">
        <v>750</v>
      </c>
      <c r="E23" s="18">
        <f t="shared" si="1"/>
        <v>147.00000000000003</v>
      </c>
      <c r="F23" s="18">
        <f t="shared" si="2"/>
        <v>897</v>
      </c>
    </row>
    <row r="24" spans="1:9">
      <c r="A24" s="16" t="s">
        <v>0</v>
      </c>
      <c r="B24" s="16"/>
      <c r="C24" s="17"/>
      <c r="D24" s="22">
        <f>7500-D4-D12</f>
        <v>2584</v>
      </c>
      <c r="E24" s="18">
        <f t="shared" si="1"/>
        <v>506.464</v>
      </c>
      <c r="F24" s="18">
        <f t="shared" si="2"/>
        <v>3090.4639999999999</v>
      </c>
    </row>
    <row r="25" spans="1:9">
      <c r="A25" s="16" t="s">
        <v>5</v>
      </c>
      <c r="B25" s="19">
        <v>41344</v>
      </c>
      <c r="C25" s="17"/>
      <c r="D25" s="18">
        <v>1100</v>
      </c>
      <c r="E25" s="18">
        <f t="shared" si="1"/>
        <v>215.6</v>
      </c>
      <c r="F25" s="18">
        <f t="shared" si="2"/>
        <v>1315.6</v>
      </c>
    </row>
    <row r="26" spans="1:9">
      <c r="A26" s="16" t="s">
        <v>72</v>
      </c>
      <c r="B26" s="16"/>
      <c r="C26" s="17"/>
      <c r="D26" s="18">
        <v>240</v>
      </c>
      <c r="E26" s="18">
        <f t="shared" si="1"/>
        <v>47.04</v>
      </c>
      <c r="F26" s="18">
        <f t="shared" si="2"/>
        <v>287.04000000000002</v>
      </c>
    </row>
    <row r="27" spans="1:9">
      <c r="A27" s="16" t="s">
        <v>61</v>
      </c>
      <c r="B27" s="19">
        <v>41365</v>
      </c>
      <c r="C27" s="16"/>
      <c r="D27" s="16">
        <f>750/6</f>
        <v>125</v>
      </c>
      <c r="E27" s="18">
        <f t="shared" si="1"/>
        <v>24.5</v>
      </c>
      <c r="F27" s="18">
        <f t="shared" si="2"/>
        <v>149.5</v>
      </c>
    </row>
    <row r="28" spans="1:9">
      <c r="A28" s="16" t="s">
        <v>44</v>
      </c>
      <c r="B28" s="8">
        <v>41348</v>
      </c>
      <c r="D28">
        <v>190</v>
      </c>
    </row>
    <row r="29" spans="1:9">
      <c r="A29" s="16" t="s">
        <v>71</v>
      </c>
      <c r="D29" s="10">
        <f>SUM(D2:D28)</f>
        <v>25728</v>
      </c>
    </row>
    <row r="30" spans="1:9">
      <c r="D30" s="10">
        <f>D17*2</f>
        <v>380</v>
      </c>
    </row>
    <row r="31" spans="1:9">
      <c r="D31">
        <v>800</v>
      </c>
    </row>
    <row r="32" spans="1:9">
      <c r="D32" s="10">
        <f>D29-D30-D31</f>
        <v>24548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devis</vt:lpstr>
      <vt:lpstr>Factures</vt:lpstr>
      <vt:lpstr>encaissement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2012-07-28T11:45:08Z</dcterms:created>
  <dcterms:modified xsi:type="dcterms:W3CDTF">2013-03-06T16:41:43Z</dcterms:modified>
</cp:coreProperties>
</file>