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 firstSheet="1" activeTab="4"/>
  </bookViews>
  <sheets>
    <sheet name="devis en attente" sheetId="1" r:id="rId1"/>
    <sheet name="production" sheetId="4" r:id="rId2"/>
    <sheet name="Factures" sheetId="2" r:id="rId3"/>
    <sheet name="frais km" sheetId="3" r:id="rId4"/>
    <sheet name="Devis archivés" sheetId="5" r:id="rId5"/>
    <sheet name="Auris" sheetId="6" r:id="rId6"/>
    <sheet name="n+1" sheetId="7" r:id="rId7"/>
  </sheets>
  <calcPr calcId="125725"/>
</workbook>
</file>

<file path=xl/calcChain.xml><?xml version="1.0" encoding="utf-8"?>
<calcChain xmlns="http://schemas.openxmlformats.org/spreadsheetml/2006/main">
  <c r="F30" i="6"/>
  <c r="G30"/>
  <c r="F29"/>
  <c r="G29"/>
  <c r="F28"/>
  <c r="G28"/>
  <c r="F27"/>
  <c r="G27"/>
  <c r="F26"/>
  <c r="G26"/>
  <c r="D38" i="7"/>
  <c r="K30"/>
  <c r="E35"/>
  <c r="F35"/>
  <c r="E34"/>
  <c r="F34"/>
  <c r="E27"/>
  <c r="F27"/>
  <c r="E29"/>
  <c r="F29"/>
  <c r="E30"/>
  <c r="F30"/>
  <c r="E31"/>
  <c r="F31"/>
  <c r="E32"/>
  <c r="F32"/>
  <c r="E28"/>
  <c r="F28"/>
  <c r="E26"/>
  <c r="F26"/>
  <c r="E25"/>
  <c r="F25"/>
  <c r="E24"/>
  <c r="F24"/>
  <c r="E23"/>
  <c r="F23"/>
  <c r="E22"/>
  <c r="F22"/>
  <c r="E21"/>
  <c r="F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F9"/>
  <c r="E8"/>
  <c r="F8"/>
  <c r="E7"/>
  <c r="F7"/>
  <c r="E6"/>
  <c r="F6"/>
  <c r="E5"/>
  <c r="F5"/>
  <c r="E4"/>
  <c r="F4"/>
  <c r="F3"/>
  <c r="E38" i="1"/>
  <c r="G31"/>
  <c r="G30"/>
  <c r="G29"/>
  <c r="G28"/>
  <c r="G27"/>
  <c r="G26"/>
  <c r="G38"/>
  <c r="G25" i="6"/>
  <c r="F25"/>
  <c r="F24"/>
  <c r="G24"/>
  <c r="F64" i="2"/>
  <c r="E64"/>
  <c r="F60"/>
  <c r="E60"/>
  <c r="F23" i="6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G13"/>
  <c r="F12"/>
  <c r="G12"/>
  <c r="F11"/>
  <c r="G11"/>
  <c r="F10"/>
  <c r="G10"/>
  <c r="F9"/>
  <c r="G9"/>
  <c r="G8"/>
  <c r="G7"/>
  <c r="G6"/>
  <c r="G5"/>
  <c r="G4"/>
  <c r="G3"/>
  <c r="E65" i="2"/>
  <c r="F65"/>
  <c r="E63"/>
  <c r="F63"/>
  <c r="E58"/>
  <c r="F58"/>
  <c r="E57"/>
  <c r="F57"/>
  <c r="E55"/>
  <c r="F55"/>
  <c r="E53"/>
  <c r="F53"/>
  <c r="E50"/>
  <c r="F50"/>
  <c r="E51"/>
  <c r="F51"/>
  <c r="E62"/>
  <c r="F62"/>
  <c r="E59"/>
  <c r="F59"/>
  <c r="E56"/>
  <c r="F56"/>
  <c r="E54"/>
  <c r="F54"/>
  <c r="E52"/>
  <c r="F52"/>
  <c r="E26" i="1"/>
  <c r="G22"/>
  <c r="D70" i="2"/>
  <c r="E49"/>
  <c r="F49"/>
  <c r="E48"/>
  <c r="F48"/>
  <c r="E47"/>
  <c r="F47"/>
  <c r="D25" i="4"/>
  <c r="E46" i="2"/>
  <c r="F46"/>
  <c r="E45"/>
  <c r="F45"/>
  <c r="P31" i="5"/>
  <c r="P33"/>
  <c r="P32"/>
  <c r="P25" i="4"/>
  <c r="G20" i="1"/>
  <c r="G16"/>
  <c r="G18"/>
  <c r="G17"/>
  <c r="G14"/>
  <c r="G13"/>
  <c r="G12"/>
  <c r="G11"/>
  <c r="G10"/>
  <c r="G9"/>
  <c r="G8"/>
  <c r="G7"/>
  <c r="G6"/>
  <c r="G5"/>
  <c r="G4"/>
  <c r="G25"/>
  <c r="G24"/>
  <c r="G3"/>
  <c r="P4" i="4"/>
  <c r="P5"/>
  <c r="P6"/>
  <c r="C7"/>
  <c r="C25"/>
  <c r="P7"/>
  <c r="P8"/>
  <c r="P9"/>
  <c r="P10"/>
  <c r="P11"/>
  <c r="P12"/>
  <c r="P13"/>
  <c r="P14"/>
  <c r="P15"/>
  <c r="B25"/>
  <c r="E25"/>
  <c r="F25"/>
  <c r="G25"/>
  <c r="H25"/>
  <c r="I25"/>
  <c r="J25"/>
  <c r="K25"/>
  <c r="L25"/>
  <c r="M25"/>
  <c r="N25"/>
  <c r="O25"/>
  <c r="E44" i="2"/>
  <c r="F44"/>
  <c r="E43"/>
  <c r="F43"/>
  <c r="E42"/>
  <c r="F42"/>
  <c r="E41"/>
  <c r="F41"/>
  <c r="E40"/>
  <c r="F40"/>
  <c r="K39" i="3"/>
  <c r="I39"/>
  <c r="G31"/>
  <c r="I31"/>
  <c r="G30"/>
  <c r="I30"/>
  <c r="G29"/>
  <c r="I29"/>
  <c r="G28"/>
  <c r="I28"/>
  <c r="G27"/>
  <c r="I27"/>
  <c r="G26"/>
  <c r="I26"/>
  <c r="G25"/>
  <c r="I25"/>
  <c r="G24"/>
  <c r="I24"/>
  <c r="I23"/>
  <c r="I32"/>
  <c r="E37" i="2"/>
  <c r="F37"/>
  <c r="F39"/>
  <c r="I37" i="3"/>
  <c r="I36"/>
  <c r="H3"/>
  <c r="I3"/>
  <c r="G12"/>
  <c r="I12"/>
  <c r="G14"/>
  <c r="I14"/>
  <c r="G15"/>
  <c r="I15"/>
  <c r="G16"/>
  <c r="I16"/>
  <c r="G17"/>
  <c r="I17"/>
  <c r="G18"/>
  <c r="I18"/>
  <c r="G13"/>
  <c r="I13"/>
  <c r="I4"/>
  <c r="G6"/>
  <c r="I6"/>
  <c r="G7"/>
  <c r="I7"/>
  <c r="G8"/>
  <c r="I8"/>
  <c r="G9"/>
  <c r="I9"/>
  <c r="G10"/>
  <c r="I10"/>
  <c r="G11"/>
  <c r="I11"/>
  <c r="G5"/>
  <c r="I5"/>
  <c r="E36" i="2"/>
  <c r="F36"/>
  <c r="E35"/>
  <c r="F35"/>
  <c r="E34"/>
  <c r="F34"/>
  <c r="E29"/>
  <c r="F29"/>
  <c r="E30"/>
  <c r="F30"/>
  <c r="E31"/>
  <c r="F31"/>
  <c r="E32"/>
  <c r="F32"/>
  <c r="E33"/>
  <c r="F33"/>
  <c r="E28"/>
  <c r="F28"/>
  <c r="E27"/>
  <c r="F27"/>
  <c r="F26"/>
  <c r="F25"/>
  <c r="F24"/>
  <c r="F23"/>
  <c r="F22"/>
  <c r="F21"/>
  <c r="F20"/>
  <c r="F19"/>
  <c r="F18"/>
  <c r="F17"/>
  <c r="F15"/>
  <c r="I19" i="3"/>
</calcChain>
</file>

<file path=xl/sharedStrings.xml><?xml version="1.0" encoding="utf-8"?>
<sst xmlns="http://schemas.openxmlformats.org/spreadsheetml/2006/main" count="718" uniqueCount="293">
  <si>
    <t>Meubles Elmo</t>
  </si>
  <si>
    <t>AL2012‐04</t>
  </si>
  <si>
    <t>Client</t>
  </si>
  <si>
    <t>Date</t>
  </si>
  <si>
    <t>N°</t>
  </si>
  <si>
    <t>Auris</t>
  </si>
  <si>
    <t>AL2012‐05</t>
  </si>
  <si>
    <t>AL2012-01</t>
  </si>
  <si>
    <t>Cap'Temps</t>
  </si>
  <si>
    <t>Matrim'Styl</t>
  </si>
  <si>
    <t>AL2012-02</t>
  </si>
  <si>
    <t>Stefan Volmer</t>
  </si>
  <si>
    <t>AL2012-03</t>
  </si>
  <si>
    <t>Mister barbecue</t>
  </si>
  <si>
    <t>AL2012-06</t>
  </si>
  <si>
    <t>JNCA</t>
  </si>
  <si>
    <t>AL2012-07</t>
  </si>
  <si>
    <t>Validé</t>
  </si>
  <si>
    <t>Culture Food</t>
  </si>
  <si>
    <t>AL2012-08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</si>
  <si>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102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</si>
  <si>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101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</si>
  <si>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103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</si>
  <si>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104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</si>
  <si>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105</t>
    </r>
    <r>
      <rPr>
        <sz val="11"/>
        <color theme="1"/>
        <rFont val="Calibri"/>
        <family val="2"/>
        <scheme val="minor"/>
      </rPr>
      <t/>
    </r>
  </si>
  <si>
    <t>Bricodecorama</t>
  </si>
  <si>
    <t>Payée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</si>
  <si>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106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</si>
  <si>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107</t>
    </r>
  </si>
  <si>
    <t>Opika</t>
  </si>
  <si>
    <t>AL2012-09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</si>
  <si>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108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</si>
  <si>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109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</si>
  <si>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110</t>
    </r>
    <r>
      <rPr>
        <sz val="11"/>
        <color theme="1"/>
        <rFont val="Calibri"/>
        <family val="2"/>
        <scheme val="minor"/>
      </rPr>
      <t/>
    </r>
  </si>
  <si>
    <t>CultureFood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</si>
  <si>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111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</si>
  <si>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112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</si>
  <si>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113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</si>
  <si>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114</t>
    </r>
    <r>
      <rPr>
        <sz val="11"/>
        <color theme="1"/>
        <rFont val="Calibri"/>
        <family val="2"/>
        <scheme val="minor"/>
      </rPr>
      <t/>
    </r>
  </si>
  <si>
    <t>Envoyé</t>
  </si>
  <si>
    <t>SMO</t>
  </si>
  <si>
    <t>AL2012-10</t>
  </si>
  <si>
    <t>AL2012-11</t>
  </si>
  <si>
    <t>La Colombière</t>
  </si>
  <si>
    <t>Urban Trace</t>
  </si>
  <si>
    <t>Domaine de la Colombière</t>
  </si>
  <si>
    <t>Choisir son couvert veg</t>
  </si>
  <si>
    <t>Halle des terroirs</t>
  </si>
  <si>
    <t>CBI Diffusion</t>
  </si>
  <si>
    <t>C'est mon bazar</t>
  </si>
  <si>
    <t>Le monde &amp; moi</t>
  </si>
  <si>
    <t>Les talons de Lyly</t>
  </si>
  <si>
    <t>BBI Diffusion</t>
  </si>
  <si>
    <t>H&amp;L</t>
  </si>
  <si>
    <t>Groupe H</t>
  </si>
  <si>
    <t>Succès franchise</t>
  </si>
  <si>
    <t>Reporté</t>
  </si>
  <si>
    <t>smo 2 mois</t>
  </si>
  <si>
    <t>Tardy</t>
  </si>
  <si>
    <t>AL2012-13</t>
  </si>
  <si>
    <t>AL2012-14</t>
  </si>
  <si>
    <t>AL2012-15</t>
  </si>
  <si>
    <t>Audit site</t>
  </si>
  <si>
    <t>AL2012-16</t>
  </si>
  <si>
    <t>AL2012-17</t>
  </si>
  <si>
    <t>AL2012-18</t>
  </si>
  <si>
    <t>AL2012-19</t>
  </si>
  <si>
    <t>AL2012-20</t>
  </si>
  <si>
    <t>AL2012-21</t>
  </si>
  <si>
    <t>6 mois</t>
  </si>
  <si>
    <t>Oui mais…</t>
  </si>
  <si>
    <t>En attente</t>
  </si>
  <si>
    <t>Adwords</t>
  </si>
  <si>
    <t>Trop élevé =&gt; nouvelle proposition</t>
  </si>
  <si>
    <t>Attente rdv sem 11 - 12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</si>
  <si>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115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</si>
  <si>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116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</si>
  <si>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117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</si>
  <si>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118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</si>
  <si>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119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</si>
  <si>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120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</si>
  <si>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121</t>
    </r>
    <r>
      <rPr>
        <sz val="11"/>
        <color theme="1"/>
        <rFont val="Calibri"/>
        <family val="2"/>
        <scheme val="minor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</si>
  <si>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122</t>
    </r>
    <r>
      <rPr>
        <sz val="11"/>
        <color theme="1"/>
        <rFont val="Calibri"/>
        <family val="2"/>
        <scheme val="minor"/>
      </rPr>
      <t/>
    </r>
  </si>
  <si>
    <t>Touré Hervé</t>
  </si>
  <si>
    <t>Sandrine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</si>
  <si>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123</t>
    </r>
    <r>
      <rPr>
        <sz val="11"/>
        <color theme="1"/>
        <rFont val="Calibri"/>
        <family val="2"/>
        <scheme val="minor"/>
      </rPr>
      <t/>
    </r>
  </si>
  <si>
    <t>Remise</t>
  </si>
  <si>
    <t>AL2012-22</t>
  </si>
  <si>
    <t>Communiqué de presse</t>
  </si>
  <si>
    <t>Distance</t>
  </si>
  <si>
    <t>A/R</t>
  </si>
  <si>
    <t>nbre</t>
  </si>
  <si>
    <t>Total</t>
  </si>
  <si>
    <t>Elmo</t>
  </si>
  <si>
    <t>Craintilleux</t>
  </si>
  <si>
    <t>Andrézieux</t>
  </si>
  <si>
    <t>Montreuil</t>
  </si>
  <si>
    <t>Givors</t>
  </si>
  <si>
    <t>Chapelle</t>
  </si>
  <si>
    <t>Additif</t>
  </si>
  <si>
    <t>Vienne</t>
  </si>
  <si>
    <t>CFBM</t>
  </si>
  <si>
    <t>Lyon 9</t>
  </si>
  <si>
    <t>Colombière</t>
  </si>
  <si>
    <t>Dolon</t>
  </si>
  <si>
    <t>Gd croix</t>
  </si>
  <si>
    <t>BBI</t>
  </si>
  <si>
    <t>Promiscible</t>
  </si>
  <si>
    <t>Movitecnic</t>
  </si>
  <si>
    <t>Tassin</t>
  </si>
  <si>
    <t>Genas</t>
  </si>
  <si>
    <t>Puissance fiscale</t>
  </si>
  <si>
    <t>Jusqu’à 5000 km</t>
  </si>
  <si>
    <t>de 5001 à 20000 km</t>
  </si>
  <si>
    <t>au-delà de 20000 km</t>
  </si>
  <si>
    <t>3 CV</t>
  </si>
  <si>
    <t>d x 0,405</t>
  </si>
  <si>
    <t>(d x 0,242) + 818</t>
  </si>
  <si>
    <t>d x 0,283</t>
  </si>
  <si>
    <t>4 CV</t>
  </si>
  <si>
    <t>d x 0,487</t>
  </si>
  <si>
    <t>(d x 0,274) + 1063</t>
  </si>
  <si>
    <t>d x 0,327</t>
  </si>
  <si>
    <t>Année 2012</t>
  </si>
  <si>
    <t>Année 2013</t>
  </si>
  <si>
    <t>trajet</t>
  </si>
  <si>
    <t>Km effectués sur 2012</t>
  </si>
  <si>
    <t>Km effectués du 01/01/2013 au 31/03/2013</t>
  </si>
  <si>
    <t>km</t>
  </si>
  <si>
    <t>indice</t>
  </si>
  <si>
    <t>Coût</t>
  </si>
  <si>
    <t>Kilomètres effectués en 2012</t>
  </si>
  <si>
    <t>Clients / prospects</t>
  </si>
  <si>
    <t>Départ</t>
  </si>
  <si>
    <t>Arrivée</t>
  </si>
  <si>
    <t>Gaess</t>
  </si>
  <si>
    <t>AL2012-23</t>
  </si>
  <si>
    <t>AL2012-24</t>
  </si>
  <si>
    <t>AL2012-25</t>
  </si>
  <si>
    <t>Camping Vias</t>
  </si>
  <si>
    <t>AL2012-26</t>
  </si>
  <si>
    <t>AL2012-27</t>
  </si>
  <si>
    <t>Choix multiple</t>
  </si>
  <si>
    <t>AL2012-28</t>
  </si>
  <si>
    <t>Accompagnement</t>
  </si>
  <si>
    <t>300 € HT/jours</t>
  </si>
  <si>
    <t>Myeshop - H'L</t>
  </si>
  <si>
    <t>Probabilité</t>
  </si>
  <si>
    <t>Mtt pondéré</t>
  </si>
  <si>
    <t>Evalior</t>
  </si>
  <si>
    <t>Le Monde et Moi</t>
  </si>
  <si>
    <t>Mars</t>
  </si>
  <si>
    <t>Février</t>
  </si>
  <si>
    <t>Janvier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</si>
  <si>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</si>
  <si>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</si>
  <si>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</si>
  <si>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</si>
  <si>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</si>
  <si>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</si>
  <si>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</si>
  <si>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</si>
  <si>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</si>
  <si>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Mtt contrat</t>
  </si>
  <si>
    <t>n-1</t>
  </si>
  <si>
    <t>Ergo</t>
  </si>
  <si>
    <t>asso</t>
  </si>
  <si>
    <t>Fontaine</t>
  </si>
  <si>
    <t>formation</t>
  </si>
  <si>
    <t>Christian D</t>
  </si>
  <si>
    <t>septembre</t>
  </si>
  <si>
    <t>julie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</si>
  <si>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124</t>
    </r>
    <r>
      <rPr>
        <sz val="11"/>
        <color theme="1"/>
        <rFont val="Calibri"/>
        <family val="2"/>
        <scheme val="minor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</si>
  <si>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125</t>
    </r>
    <r>
      <rPr>
        <sz val="11"/>
        <color theme="1"/>
        <rFont val="Calibri"/>
        <family val="2"/>
        <scheme val="minor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</si>
  <si>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126</t>
    </r>
    <r>
      <rPr>
        <sz val="11"/>
        <color theme="1"/>
        <rFont val="Calibri"/>
        <family val="2"/>
        <scheme val="minor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</si>
  <si>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</si>
  <si>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</si>
  <si>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129</t>
    </r>
  </si>
  <si>
    <t>Mort</t>
  </si>
  <si>
    <t>Perdu</t>
  </si>
  <si>
    <t>Etat des lieux au 12/06/2013</t>
  </si>
  <si>
    <t>Eau Fraiche</t>
  </si>
  <si>
    <t>AL2012-29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</si>
  <si>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</si>
  <si>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</si>
  <si>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132</t>
    </r>
  </si>
  <si>
    <t>Envoyée</t>
  </si>
  <si>
    <t>Prestations accompagnement mensuel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</si>
  <si>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</si>
  <si>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134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</si>
  <si>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135</t>
    </r>
  </si>
  <si>
    <t>AL2012-30</t>
  </si>
  <si>
    <t>Easypack</t>
  </si>
  <si>
    <t>AL2012-31</t>
  </si>
  <si>
    <t>Vibook</t>
  </si>
  <si>
    <t>AL2013-32</t>
  </si>
  <si>
    <t>Cumgaia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</si>
  <si>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136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</si>
  <si>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</si>
  <si>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</si>
  <si>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</si>
  <si>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</si>
  <si>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</si>
  <si>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142</t>
    </r>
  </si>
  <si>
    <t>Domaine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</si>
  <si>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</si>
  <si>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144</t>
    </r>
  </si>
  <si>
    <t>H'L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</si>
  <si>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147</t>
    </r>
  </si>
  <si>
    <t>AL2014‐145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</si>
  <si>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146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</si>
  <si>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148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</si>
  <si>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149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</si>
  <si>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150</t>
    </r>
  </si>
  <si>
    <t>Cap'temps</t>
  </si>
  <si>
    <t>mai</t>
  </si>
  <si>
    <t>Aout</t>
  </si>
  <si>
    <t>Sept</t>
  </si>
  <si>
    <t>Oct</t>
  </si>
  <si>
    <t>Nov</t>
  </si>
  <si>
    <t>Déc</t>
  </si>
  <si>
    <t>Janv</t>
  </si>
  <si>
    <t>Fév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</si>
  <si>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152</t>
    </r>
  </si>
  <si>
    <t>Apiville</t>
  </si>
  <si>
    <t>HMS</t>
  </si>
  <si>
    <t>Laguiole</t>
  </si>
  <si>
    <t>AL2014-33</t>
  </si>
  <si>
    <t>AL2014-34</t>
  </si>
  <si>
    <t>AL2014-35</t>
  </si>
  <si>
    <t>AL2014-36</t>
  </si>
  <si>
    <t>Jalmalv</t>
  </si>
  <si>
    <t>Elsa</t>
  </si>
  <si>
    <t>AL2014-37</t>
  </si>
  <si>
    <t>Aciem</t>
  </si>
  <si>
    <t>AL2014-38</t>
  </si>
  <si>
    <t>prestation novemre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</si>
  <si>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151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</si>
  <si>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153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</si>
  <si>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154</t>
    </r>
  </si>
  <si>
    <t>Prestation mars</t>
  </si>
  <si>
    <t>Payée en juin</t>
  </si>
  <si>
    <t>Kubiweb</t>
  </si>
  <si>
    <t>Prestation avril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</si>
  <si>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155</t>
    </r>
  </si>
  <si>
    <t>prestation mai</t>
  </si>
  <si>
    <t>Payée en février</t>
  </si>
  <si>
    <t>Payée en avril</t>
  </si>
  <si>
    <t>Prestation trimestre 1</t>
  </si>
  <si>
    <t>Payée en juillet</t>
  </si>
  <si>
    <t>EasyPack</t>
  </si>
  <si>
    <t>AL2013-31</t>
  </si>
  <si>
    <t>Estimation attente CDC</t>
  </si>
  <si>
    <t>Auteur de Vues</t>
  </si>
  <si>
    <t>AL2014-39</t>
  </si>
  <si>
    <t>St Clair du Rhone</t>
  </si>
  <si>
    <t>E-consulting RH</t>
  </si>
  <si>
    <t>Diplex</t>
  </si>
  <si>
    <t>AL2014-41</t>
  </si>
  <si>
    <t>Garcin</t>
  </si>
  <si>
    <t>AL2014-42</t>
  </si>
  <si>
    <t>AL2014-43</t>
  </si>
  <si>
    <t>Reconduction</t>
  </si>
  <si>
    <t>Ciliabule</t>
  </si>
  <si>
    <t>Estimation</t>
  </si>
  <si>
    <t>AL2014-44</t>
  </si>
  <si>
    <t>1500-1800</t>
  </si>
  <si>
    <t>AL2014-45</t>
  </si>
  <si>
    <t>Maintenance du site</t>
  </si>
  <si>
    <t>Portage salarial</t>
  </si>
  <si>
    <t>AL2014-46</t>
  </si>
  <si>
    <t>JFI</t>
  </si>
  <si>
    <t>AL2014-47</t>
  </si>
  <si>
    <t>Créa : 400 - Gestion 400</t>
  </si>
  <si>
    <t>EFM</t>
  </si>
  <si>
    <t>AL2014-48</t>
  </si>
  <si>
    <t>Corneloup</t>
  </si>
  <si>
    <t>AL2015-49</t>
  </si>
  <si>
    <t>Création</t>
  </si>
  <si>
    <t>Pellerin fleurs</t>
  </si>
  <si>
    <t>AL2015-50</t>
  </si>
  <si>
    <t>AL2015-51</t>
  </si>
  <si>
    <t>Double-S</t>
  </si>
  <si>
    <t>AL2015-52</t>
  </si>
  <si>
    <t>Baltayan</t>
  </si>
  <si>
    <t>AL2015-53</t>
  </si>
  <si>
    <t>Tech Facile</t>
  </si>
  <si>
    <t>Offre avec Julie</t>
  </si>
  <si>
    <t>5400 - 3800 - 2400</t>
  </si>
  <si>
    <t>tableaux Abstraits</t>
  </si>
  <si>
    <t>Grand Dire</t>
  </si>
  <si>
    <t>Nora Boukala</t>
  </si>
  <si>
    <t>AL2015-54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</si>
</sst>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10"/>
      <color rgb="FFFF99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2">
    <xf numFmtId="0" fontId="0" fillId="0" borderId="0" xfId="0"/>
    <xf numFmtId="11" fontId="8" fillId="0" borderId="0" xfId="0" applyNumberFormat="1" applyFont="1" applyAlignment="1">
      <alignment horizontal="center"/>
    </xf>
    <xf numFmtId="164" fontId="0" fillId="0" borderId="0" xfId="1" applyNumberFormat="1" applyFont="1"/>
    <xf numFmtId="0" fontId="8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12" fillId="0" borderId="0" xfId="0" applyFont="1"/>
    <xf numFmtId="0" fontId="1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164" fontId="15" fillId="0" borderId="0" xfId="1" applyNumberFormat="1" applyFont="1"/>
    <xf numFmtId="165" fontId="14" fillId="0" borderId="0" xfId="2" applyNumberFormat="1" applyFont="1" applyAlignment="1">
      <alignment horizontal="right"/>
    </xf>
    <xf numFmtId="165" fontId="10" fillId="0" borderId="0" xfId="2" applyNumberFormat="1" applyFont="1" applyAlignment="1">
      <alignment horizontal="right"/>
    </xf>
    <xf numFmtId="165" fontId="10" fillId="0" borderId="0" xfId="2" applyNumberFormat="1" applyFont="1"/>
    <xf numFmtId="0" fontId="10" fillId="0" borderId="0" xfId="0" applyFont="1" applyAlignment="1">
      <alignment vertical="center"/>
    </xf>
    <xf numFmtId="165" fontId="10" fillId="0" borderId="0" xfId="2" applyNumberFormat="1" applyFont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6" borderId="6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11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" fontId="10" fillId="0" borderId="9" xfId="0" applyNumberFormat="1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165" fontId="10" fillId="0" borderId="0" xfId="0" applyNumberFormat="1" applyFont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4" fontId="10" fillId="0" borderId="9" xfId="1" applyFont="1" applyBorder="1" applyAlignment="1">
      <alignment horizontal="center"/>
    </xf>
    <xf numFmtId="44" fontId="10" fillId="0" borderId="10" xfId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44" fontId="10" fillId="0" borderId="0" xfId="1" applyFont="1"/>
    <xf numFmtId="44" fontId="10" fillId="0" borderId="0" xfId="0" applyNumberFormat="1" applyFont="1"/>
    <xf numFmtId="9" fontId="8" fillId="0" borderId="0" xfId="3" applyFont="1" applyAlignment="1">
      <alignment horizontal="center"/>
    </xf>
    <xf numFmtId="9" fontId="0" fillId="0" borderId="0" xfId="3" applyFont="1"/>
    <xf numFmtId="9" fontId="15" fillId="0" borderId="0" xfId="3" applyFont="1"/>
    <xf numFmtId="9" fontId="0" fillId="2" borderId="0" xfId="3" applyFont="1" applyFill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0" borderId="0" xfId="0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64" fontId="12" fillId="0" borderId="0" xfId="1" applyNumberFormat="1" applyFont="1"/>
    <xf numFmtId="9" fontId="0" fillId="0" borderId="0" xfId="3" quotePrefix="1" applyFont="1"/>
    <xf numFmtId="2" fontId="15" fillId="0" borderId="0" xfId="0" applyNumberFormat="1" applyFont="1"/>
    <xf numFmtId="2" fontId="0" fillId="0" borderId="0" xfId="0" applyNumberFormat="1"/>
    <xf numFmtId="14" fontId="0" fillId="0" borderId="0" xfId="0" applyNumberFormat="1" applyFill="1"/>
    <xf numFmtId="0" fontId="5" fillId="0" borderId="0" xfId="0" applyFont="1" applyFill="1"/>
    <xf numFmtId="0" fontId="19" fillId="0" borderId="0" xfId="0" applyFont="1"/>
    <xf numFmtId="0" fontId="0" fillId="7" borderId="0" xfId="0" applyFill="1"/>
    <xf numFmtId="14" fontId="0" fillId="7" borderId="0" xfId="0" applyNumberFormat="1" applyFill="1"/>
    <xf numFmtId="0" fontId="4" fillId="7" borderId="0" xfId="0" applyFont="1" applyFill="1"/>
    <xf numFmtId="44" fontId="0" fillId="7" borderId="0" xfId="1" applyFont="1" applyFill="1"/>
    <xf numFmtId="0" fontId="0" fillId="0" borderId="0" xfId="0" applyFill="1"/>
    <xf numFmtId="0" fontId="4" fillId="0" borderId="0" xfId="0" applyFont="1" applyFill="1"/>
    <xf numFmtId="44" fontId="0" fillId="0" borderId="0" xfId="1" applyFont="1" applyFill="1"/>
    <xf numFmtId="14" fontId="0" fillId="0" borderId="0" xfId="0" applyNumberFormat="1" applyFill="1" applyAlignment="1">
      <alignment horizontal="center"/>
    </xf>
    <xf numFmtId="0" fontId="3" fillId="0" borderId="0" xfId="0" applyFont="1" applyFill="1"/>
    <xf numFmtId="0" fontId="6" fillId="7" borderId="0" xfId="0" applyFont="1" applyFill="1"/>
    <xf numFmtId="0" fontId="0" fillId="3" borderId="0" xfId="0" applyFill="1"/>
    <xf numFmtId="14" fontId="0" fillId="3" borderId="0" xfId="0" applyNumberFormat="1" applyFill="1"/>
    <xf numFmtId="0" fontId="6" fillId="3" borderId="0" xfId="0" applyFont="1" applyFill="1"/>
    <xf numFmtId="44" fontId="0" fillId="3" borderId="0" xfId="1" applyFont="1" applyFill="1"/>
    <xf numFmtId="0" fontId="2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7" borderId="0" xfId="0" applyFont="1" applyFill="1"/>
    <xf numFmtId="0" fontId="16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165" fontId="14" fillId="0" borderId="0" xfId="2" applyNumberFormat="1" applyFont="1" applyAlignment="1">
      <alignment horizontal="left" vertical="center"/>
    </xf>
    <xf numFmtId="14" fontId="12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5"/>
  <sheetViews>
    <sheetView zoomScaleNormal="10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C35" sqref="C35"/>
    </sheetView>
  </sheetViews>
  <sheetFormatPr baseColWidth="10" defaultRowHeight="15"/>
  <cols>
    <col min="1" max="1" width="6" style="5" customWidth="1"/>
    <col min="2" max="2" width="20.5703125" customWidth="1"/>
    <col min="3" max="3" width="12.7109375" style="5" customWidth="1"/>
    <col min="4" max="4" width="11.42578125" style="5"/>
    <col min="6" max="6" width="11.42578125" style="52"/>
  </cols>
  <sheetData>
    <row r="2" spans="1:13">
      <c r="B2" s="3" t="s">
        <v>2</v>
      </c>
      <c r="C2" s="1" t="s">
        <v>3</v>
      </c>
      <c r="D2" s="1" t="s">
        <v>4</v>
      </c>
      <c r="E2" s="1"/>
      <c r="F2" s="51" t="s">
        <v>147</v>
      </c>
      <c r="G2" s="1" t="s">
        <v>148</v>
      </c>
    </row>
    <row r="3" spans="1:13">
      <c r="A3" s="16">
        <v>7</v>
      </c>
      <c r="B3" s="17" t="s">
        <v>15</v>
      </c>
      <c r="C3" s="18">
        <v>41031</v>
      </c>
      <c r="D3" s="16" t="s">
        <v>16</v>
      </c>
      <c r="E3" s="19">
        <v>1800</v>
      </c>
      <c r="F3" s="53">
        <v>0</v>
      </c>
      <c r="G3" s="19">
        <f t="shared" ref="G3:G18" si="0">E3*F3</f>
        <v>0</v>
      </c>
      <c r="H3" s="17"/>
      <c r="I3" s="17"/>
    </row>
    <row r="4" spans="1:13" s="17" customFormat="1">
      <c r="A4" s="16">
        <v>9</v>
      </c>
      <c r="B4" s="17" t="s">
        <v>29</v>
      </c>
      <c r="C4" s="18">
        <v>41194</v>
      </c>
      <c r="D4" s="16" t="s">
        <v>30</v>
      </c>
      <c r="E4" s="19">
        <v>1600</v>
      </c>
      <c r="F4" s="53">
        <v>0</v>
      </c>
      <c r="G4" s="19">
        <f t="shared" si="0"/>
        <v>0</v>
      </c>
    </row>
    <row r="5" spans="1:13" s="17" customFormat="1">
      <c r="A5" s="5">
        <v>11</v>
      </c>
      <c r="B5" t="s">
        <v>45</v>
      </c>
      <c r="C5" s="4">
        <v>41223</v>
      </c>
      <c r="D5" s="5" t="s">
        <v>42</v>
      </c>
      <c r="E5">
        <v>1500</v>
      </c>
      <c r="F5" s="52">
        <v>0</v>
      </c>
      <c r="G5" s="19">
        <f t="shared" si="0"/>
        <v>0</v>
      </c>
      <c r="H5"/>
      <c r="I5"/>
    </row>
    <row r="6" spans="1:13">
      <c r="A6" s="5">
        <v>12</v>
      </c>
      <c r="B6" t="s">
        <v>46</v>
      </c>
      <c r="C6" s="4">
        <v>41296</v>
      </c>
      <c r="D6" s="5" t="s">
        <v>59</v>
      </c>
      <c r="E6">
        <v>1000</v>
      </c>
      <c r="F6" s="52">
        <v>0</v>
      </c>
      <c r="G6" s="19">
        <f t="shared" si="0"/>
        <v>0</v>
      </c>
      <c r="I6" t="s">
        <v>71</v>
      </c>
    </row>
    <row r="7" spans="1:13">
      <c r="A7" s="5">
        <v>13</v>
      </c>
      <c r="B7" t="s">
        <v>47</v>
      </c>
      <c r="C7" s="4">
        <v>41296</v>
      </c>
      <c r="D7" s="5" t="s">
        <v>60</v>
      </c>
      <c r="E7">
        <v>800</v>
      </c>
      <c r="F7" s="52">
        <v>0</v>
      </c>
      <c r="G7" s="19">
        <f t="shared" si="0"/>
        <v>0</v>
      </c>
      <c r="I7" t="s">
        <v>71</v>
      </c>
    </row>
    <row r="8" spans="1:13">
      <c r="A8" s="16">
        <v>17</v>
      </c>
      <c r="B8" s="17" t="s">
        <v>51</v>
      </c>
      <c r="C8" s="18">
        <v>41327</v>
      </c>
      <c r="D8" s="16" t="s">
        <v>65</v>
      </c>
      <c r="E8" s="17">
        <v>2500</v>
      </c>
      <c r="F8" s="53">
        <v>0.05</v>
      </c>
      <c r="G8" s="19">
        <f t="shared" si="0"/>
        <v>125</v>
      </c>
      <c r="H8" s="17"/>
      <c r="I8" s="17" t="s">
        <v>73</v>
      </c>
    </row>
    <row r="9" spans="1:13" s="17" customFormat="1">
      <c r="A9" s="5">
        <v>18</v>
      </c>
      <c r="B9" t="s">
        <v>52</v>
      </c>
      <c r="C9" s="4">
        <v>41330</v>
      </c>
      <c r="D9" s="5" t="s">
        <v>66</v>
      </c>
      <c r="E9">
        <v>3700</v>
      </c>
      <c r="F9" s="52">
        <v>0.8</v>
      </c>
      <c r="G9" s="19">
        <f t="shared" si="0"/>
        <v>2960</v>
      </c>
      <c r="H9"/>
      <c r="I9" t="s">
        <v>74</v>
      </c>
    </row>
    <row r="10" spans="1:13">
      <c r="A10" s="5">
        <v>22</v>
      </c>
      <c r="B10" t="s">
        <v>107</v>
      </c>
      <c r="C10" s="4">
        <v>41397</v>
      </c>
      <c r="D10" s="5" t="s">
        <v>136</v>
      </c>
      <c r="E10">
        <v>1600</v>
      </c>
      <c r="F10" s="52">
        <v>1</v>
      </c>
      <c r="G10" s="19">
        <f t="shared" si="0"/>
        <v>1600</v>
      </c>
      <c r="I10" t="s">
        <v>17</v>
      </c>
    </row>
    <row r="11" spans="1:13">
      <c r="A11" s="5">
        <v>24</v>
      </c>
      <c r="B11" t="s">
        <v>108</v>
      </c>
      <c r="C11" s="4">
        <v>41397</v>
      </c>
      <c r="D11" s="5" t="s">
        <v>138</v>
      </c>
      <c r="E11">
        <v>2500</v>
      </c>
      <c r="F11" s="52">
        <v>0</v>
      </c>
      <c r="G11" s="19">
        <f t="shared" si="0"/>
        <v>0</v>
      </c>
    </row>
    <row r="12" spans="1:13" s="17" customFormat="1">
      <c r="A12" s="5">
        <v>25</v>
      </c>
      <c r="B12" t="s">
        <v>139</v>
      </c>
      <c r="C12" s="4">
        <v>41404</v>
      </c>
      <c r="D12" s="5" t="s">
        <v>140</v>
      </c>
      <c r="E12">
        <v>6000</v>
      </c>
      <c r="F12" s="52">
        <v>0</v>
      </c>
      <c r="G12" s="19">
        <f t="shared" si="0"/>
        <v>0</v>
      </c>
      <c r="H12"/>
      <c r="I12"/>
      <c r="M12" s="63"/>
    </row>
    <row r="13" spans="1:13">
      <c r="A13" s="5">
        <v>26</v>
      </c>
      <c r="B13" t="s">
        <v>93</v>
      </c>
      <c r="C13" s="4">
        <v>41408</v>
      </c>
      <c r="D13" s="5" t="s">
        <v>141</v>
      </c>
      <c r="E13">
        <v>6000</v>
      </c>
      <c r="F13" s="52">
        <v>0.1</v>
      </c>
      <c r="G13" s="19">
        <f t="shared" si="0"/>
        <v>600</v>
      </c>
      <c r="M13" s="64"/>
    </row>
    <row r="14" spans="1:13">
      <c r="A14" s="5">
        <v>27</v>
      </c>
      <c r="B14" t="s">
        <v>50</v>
      </c>
      <c r="C14" s="4">
        <v>41344</v>
      </c>
      <c r="E14">
        <v>100</v>
      </c>
      <c r="F14" s="52">
        <v>1</v>
      </c>
      <c r="G14" s="19">
        <f t="shared" si="0"/>
        <v>100</v>
      </c>
      <c r="I14" t="s">
        <v>88</v>
      </c>
    </row>
    <row r="15" spans="1:13">
      <c r="B15" t="s">
        <v>101</v>
      </c>
      <c r="C15" s="4"/>
      <c r="D15" s="5" t="s">
        <v>143</v>
      </c>
      <c r="G15" s="19"/>
      <c r="I15" t="s">
        <v>144</v>
      </c>
    </row>
    <row r="16" spans="1:13">
      <c r="A16" s="5">
        <v>28</v>
      </c>
      <c r="B16" t="s">
        <v>165</v>
      </c>
      <c r="C16" s="4"/>
      <c r="E16">
        <v>2500</v>
      </c>
      <c r="F16" s="52">
        <v>0</v>
      </c>
      <c r="G16" s="19">
        <f t="shared" si="0"/>
        <v>0</v>
      </c>
    </row>
    <row r="17" spans="1:9">
      <c r="B17" t="s">
        <v>166</v>
      </c>
      <c r="E17">
        <v>1500</v>
      </c>
      <c r="G17" s="19">
        <f t="shared" si="0"/>
        <v>0</v>
      </c>
    </row>
    <row r="18" spans="1:9">
      <c r="A18" s="5">
        <v>29</v>
      </c>
      <c r="B18" t="s">
        <v>167</v>
      </c>
      <c r="C18" s="4"/>
      <c r="D18" s="5" t="s">
        <v>182</v>
      </c>
      <c r="E18" s="2">
        <v>3500</v>
      </c>
      <c r="F18" s="52">
        <v>0</v>
      </c>
      <c r="G18" s="19">
        <f t="shared" si="0"/>
        <v>0</v>
      </c>
    </row>
    <row r="19" spans="1:9" s="17" customFormat="1">
      <c r="A19" s="16"/>
      <c r="C19" s="18"/>
      <c r="D19" s="16"/>
      <c r="E19" s="19"/>
      <c r="F19" s="53"/>
      <c r="G19" s="19"/>
    </row>
    <row r="20" spans="1:9" s="17" customFormat="1">
      <c r="A20" s="16"/>
      <c r="B20" s="11" t="s">
        <v>168</v>
      </c>
      <c r="C20" s="18"/>
      <c r="D20" s="16"/>
      <c r="E20" s="19">
        <v>700</v>
      </c>
      <c r="F20" s="53"/>
      <c r="G20" s="19">
        <f>E20*F20</f>
        <v>0</v>
      </c>
    </row>
    <row r="21" spans="1:9">
      <c r="C21" s="4"/>
      <c r="E21" s="2"/>
      <c r="G21" s="2"/>
    </row>
    <row r="22" spans="1:9" s="17" customFormat="1">
      <c r="A22" s="5"/>
      <c r="B22" t="s">
        <v>169</v>
      </c>
      <c r="C22" s="4"/>
      <c r="D22" s="5"/>
      <c r="E22" s="2">
        <v>2800</v>
      </c>
      <c r="F22" s="52"/>
      <c r="G22" s="19">
        <f>E22*F22</f>
        <v>0</v>
      </c>
      <c r="H22"/>
      <c r="I22" t="s">
        <v>170</v>
      </c>
    </row>
    <row r="23" spans="1:9">
      <c r="B23" t="s">
        <v>171</v>
      </c>
      <c r="C23" s="4"/>
      <c r="E23" s="2"/>
      <c r="G23" s="2"/>
      <c r="I23" t="s">
        <v>170</v>
      </c>
    </row>
    <row r="24" spans="1:9">
      <c r="B24" t="s">
        <v>45</v>
      </c>
      <c r="C24" s="4"/>
      <c r="D24" s="5" t="s">
        <v>191</v>
      </c>
      <c r="E24" s="2">
        <v>1500</v>
      </c>
      <c r="F24" s="52">
        <v>1</v>
      </c>
      <c r="G24" s="19">
        <f>E24*F24</f>
        <v>1500</v>
      </c>
    </row>
    <row r="25" spans="1:9">
      <c r="A25" s="13"/>
      <c r="B25" s="14"/>
      <c r="C25" s="15"/>
      <c r="D25" s="13"/>
      <c r="E25" s="14"/>
      <c r="F25" s="54"/>
      <c r="G25" s="19">
        <f>E25*F25</f>
        <v>0</v>
      </c>
      <c r="H25" s="14"/>
    </row>
    <row r="26" spans="1:9">
      <c r="B26" t="s">
        <v>192</v>
      </c>
      <c r="C26" s="4">
        <v>41583</v>
      </c>
      <c r="D26" s="5" t="s">
        <v>193</v>
      </c>
      <c r="E26">
        <f>225*12</f>
        <v>2700</v>
      </c>
      <c r="F26" s="52">
        <v>1</v>
      </c>
      <c r="G26" s="19">
        <f t="shared" ref="G26:G31" si="1">E26*F26</f>
        <v>2700</v>
      </c>
    </row>
    <row r="27" spans="1:9">
      <c r="B27" t="s">
        <v>194</v>
      </c>
      <c r="C27" s="4">
        <v>41614</v>
      </c>
      <c r="D27" s="5" t="s">
        <v>195</v>
      </c>
      <c r="E27">
        <v>2250</v>
      </c>
      <c r="G27" s="19">
        <f t="shared" si="1"/>
        <v>0</v>
      </c>
    </row>
    <row r="28" spans="1:9">
      <c r="B28" t="s">
        <v>224</v>
      </c>
      <c r="C28" s="4">
        <v>41675</v>
      </c>
      <c r="D28" s="5" t="s">
        <v>227</v>
      </c>
      <c r="E28">
        <v>360</v>
      </c>
      <c r="F28" s="52">
        <v>0</v>
      </c>
      <c r="G28" s="19">
        <f t="shared" si="1"/>
        <v>0</v>
      </c>
    </row>
    <row r="29" spans="1:9">
      <c r="B29" t="s">
        <v>225</v>
      </c>
      <c r="C29" s="4">
        <v>41713</v>
      </c>
      <c r="D29" s="5" t="s">
        <v>228</v>
      </c>
      <c r="G29" s="19">
        <f t="shared" si="1"/>
        <v>0</v>
      </c>
    </row>
    <row r="30" spans="1:9">
      <c r="B30" t="s">
        <v>231</v>
      </c>
      <c r="C30" s="4">
        <v>41723</v>
      </c>
      <c r="D30" s="5" t="s">
        <v>229</v>
      </c>
      <c r="E30">
        <v>12500</v>
      </c>
      <c r="G30" s="19">
        <f t="shared" si="1"/>
        <v>0</v>
      </c>
    </row>
    <row r="31" spans="1:9">
      <c r="B31" t="s">
        <v>226</v>
      </c>
      <c r="C31" s="4">
        <v>41744</v>
      </c>
      <c r="D31" s="5" t="s">
        <v>230</v>
      </c>
      <c r="E31">
        <v>3000</v>
      </c>
      <c r="F31" s="52">
        <v>0</v>
      </c>
      <c r="G31" s="19">
        <f t="shared" si="1"/>
        <v>0</v>
      </c>
    </row>
    <row r="32" spans="1:9">
      <c r="B32" t="s">
        <v>232</v>
      </c>
      <c r="C32" s="4">
        <v>41779</v>
      </c>
      <c r="D32" s="5" t="s">
        <v>233</v>
      </c>
      <c r="E32">
        <v>1400</v>
      </c>
      <c r="G32" s="19"/>
    </row>
    <row r="33" spans="1:9">
      <c r="C33" s="4"/>
      <c r="E33">
        <v>1800</v>
      </c>
      <c r="G33" s="19"/>
    </row>
    <row r="34" spans="1:9">
      <c r="B34" t="s">
        <v>234</v>
      </c>
      <c r="C34" s="4">
        <v>41764</v>
      </c>
      <c r="D34" s="5" t="s">
        <v>235</v>
      </c>
      <c r="E34">
        <v>350</v>
      </c>
      <c r="G34" s="19"/>
    </row>
    <row r="35" spans="1:9">
      <c r="C35" s="4"/>
      <c r="G35" s="19"/>
    </row>
    <row r="36" spans="1:9">
      <c r="C36" s="4"/>
      <c r="G36" s="19"/>
    </row>
    <row r="37" spans="1:9">
      <c r="C37" s="4"/>
      <c r="G37" s="19"/>
    </row>
    <row r="38" spans="1:9">
      <c r="C38" s="4"/>
      <c r="E38" s="55">
        <f>SUM(E3:E34)</f>
        <v>65960</v>
      </c>
      <c r="F38" s="52">
        <v>0.65</v>
      </c>
      <c r="G38" s="55">
        <f>SUM(G3:G31)</f>
        <v>9585</v>
      </c>
    </row>
    <row r="39" spans="1:9">
      <c r="A39" s="16"/>
      <c r="B39" s="17"/>
      <c r="C39" s="18"/>
      <c r="D39" s="16"/>
      <c r="E39" s="17"/>
      <c r="F39" s="53"/>
      <c r="G39" s="19"/>
      <c r="H39" s="17"/>
      <c r="I39" s="17"/>
    </row>
    <row r="40" spans="1:9">
      <c r="A40" s="16"/>
      <c r="B40" s="17"/>
      <c r="C40" s="18"/>
      <c r="D40" s="16"/>
      <c r="E40" s="17"/>
      <c r="F40" s="53"/>
      <c r="G40" s="19"/>
      <c r="H40" s="17"/>
      <c r="I40" s="17"/>
    </row>
    <row r="41" spans="1:9">
      <c r="C41" s="4"/>
      <c r="G41" s="19"/>
    </row>
    <row r="42" spans="1:9">
      <c r="C42" s="4"/>
      <c r="G42" s="19"/>
    </row>
    <row r="43" spans="1:9">
      <c r="C43" s="4"/>
      <c r="G43" s="19"/>
    </row>
    <row r="44" spans="1:9">
      <c r="C44" s="4"/>
      <c r="G44" s="19"/>
    </row>
    <row r="45" spans="1:9">
      <c r="C45" s="4"/>
      <c r="G45" s="19"/>
    </row>
  </sheetData>
  <sortState ref="A3:I33">
    <sortCondition ref="A3:A3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B10" sqref="B10"/>
    </sheetView>
  </sheetViews>
  <sheetFormatPr baseColWidth="10" defaultRowHeight="15"/>
  <cols>
    <col min="1" max="1" width="16.5703125" bestFit="1" customWidth="1"/>
    <col min="2" max="2" width="10.5703125" customWidth="1"/>
    <col min="3" max="3" width="8.5703125" style="14" customWidth="1"/>
  </cols>
  <sheetData>
    <row r="1" spans="1:16" s="56" customFormat="1" ht="30">
      <c r="B1" s="56" t="s">
        <v>164</v>
      </c>
      <c r="C1" s="57" t="s">
        <v>163</v>
      </c>
      <c r="D1" s="56" t="s">
        <v>162</v>
      </c>
      <c r="E1" s="56" t="s">
        <v>161</v>
      </c>
      <c r="F1" s="56" t="s">
        <v>160</v>
      </c>
      <c r="G1" s="56" t="s">
        <v>159</v>
      </c>
      <c r="H1" s="56" t="s">
        <v>158</v>
      </c>
      <c r="I1" s="56" t="s">
        <v>157</v>
      </c>
      <c r="J1" s="56" t="s">
        <v>156</v>
      </c>
      <c r="K1" s="56" t="s">
        <v>155</v>
      </c>
      <c r="L1" s="56" t="s">
        <v>154</v>
      </c>
      <c r="M1" s="56" t="s">
        <v>153</v>
      </c>
      <c r="N1" s="56" t="s">
        <v>152</v>
      </c>
      <c r="O1" s="56" t="s">
        <v>151</v>
      </c>
    </row>
    <row r="3" spans="1:16">
      <c r="A3" t="s">
        <v>5</v>
      </c>
      <c r="D3">
        <v>1100</v>
      </c>
      <c r="E3">
        <v>1100</v>
      </c>
      <c r="F3">
        <v>1100</v>
      </c>
      <c r="G3">
        <v>1100</v>
      </c>
      <c r="H3">
        <v>1100</v>
      </c>
      <c r="I3">
        <v>1100</v>
      </c>
      <c r="J3">
        <v>1100</v>
      </c>
      <c r="K3">
        <v>1100</v>
      </c>
      <c r="L3">
        <v>1100</v>
      </c>
      <c r="M3">
        <v>1100</v>
      </c>
      <c r="N3">
        <v>1100</v>
      </c>
      <c r="O3">
        <v>1100</v>
      </c>
    </row>
    <row r="4" spans="1:16">
      <c r="A4" t="s">
        <v>150</v>
      </c>
      <c r="B4">
        <v>183</v>
      </c>
      <c r="C4" s="14">
        <v>2200</v>
      </c>
      <c r="D4">
        <v>183</v>
      </c>
      <c r="E4">
        <v>183</v>
      </c>
      <c r="F4">
        <v>183</v>
      </c>
      <c r="G4">
        <v>183</v>
      </c>
      <c r="H4">
        <v>183</v>
      </c>
      <c r="I4">
        <v>183</v>
      </c>
      <c r="J4">
        <v>183</v>
      </c>
      <c r="K4">
        <v>183</v>
      </c>
      <c r="L4">
        <v>183</v>
      </c>
      <c r="M4">
        <v>183</v>
      </c>
      <c r="N4">
        <v>183</v>
      </c>
      <c r="P4">
        <f t="shared" ref="P4:P15" si="0">(SUM(D4:O4)+B4)</f>
        <v>2196</v>
      </c>
    </row>
    <row r="5" spans="1:16">
      <c r="A5" t="s">
        <v>34</v>
      </c>
      <c r="E5">
        <v>300</v>
      </c>
      <c r="F5">
        <v>300</v>
      </c>
      <c r="G5">
        <v>300</v>
      </c>
      <c r="H5">
        <v>300</v>
      </c>
      <c r="I5">
        <v>300</v>
      </c>
      <c r="J5">
        <v>300</v>
      </c>
      <c r="K5">
        <v>300</v>
      </c>
      <c r="L5">
        <v>300</v>
      </c>
      <c r="M5">
        <v>300</v>
      </c>
      <c r="N5">
        <v>300</v>
      </c>
      <c r="O5">
        <v>300</v>
      </c>
      <c r="P5">
        <f t="shared" si="0"/>
        <v>3300</v>
      </c>
    </row>
    <row r="6" spans="1:16">
      <c r="A6" t="s">
        <v>146</v>
      </c>
      <c r="B6">
        <v>125</v>
      </c>
      <c r="C6" s="14">
        <v>750</v>
      </c>
      <c r="D6">
        <v>125</v>
      </c>
      <c r="E6">
        <v>125</v>
      </c>
      <c r="F6">
        <v>125</v>
      </c>
      <c r="G6">
        <v>125</v>
      </c>
      <c r="H6">
        <v>125</v>
      </c>
      <c r="P6">
        <f t="shared" si="0"/>
        <v>750</v>
      </c>
    </row>
    <row r="7" spans="1:16">
      <c r="A7" t="s">
        <v>25</v>
      </c>
      <c r="B7">
        <v>1500</v>
      </c>
      <c r="C7" s="14">
        <f>750*3</f>
        <v>2250</v>
      </c>
      <c r="D7">
        <v>750</v>
      </c>
      <c r="P7">
        <f t="shared" si="0"/>
        <v>2250</v>
      </c>
    </row>
    <row r="8" spans="1:16">
      <c r="A8" t="s">
        <v>58</v>
      </c>
      <c r="B8">
        <v>183</v>
      </c>
      <c r="C8" s="14">
        <v>2200</v>
      </c>
      <c r="D8">
        <v>183</v>
      </c>
      <c r="E8">
        <v>183</v>
      </c>
      <c r="F8">
        <v>183</v>
      </c>
      <c r="G8">
        <v>183</v>
      </c>
      <c r="H8">
        <v>183</v>
      </c>
      <c r="I8">
        <v>183</v>
      </c>
      <c r="J8">
        <v>183</v>
      </c>
      <c r="K8">
        <v>183</v>
      </c>
      <c r="L8">
        <v>183</v>
      </c>
      <c r="M8">
        <v>183</v>
      </c>
      <c r="N8">
        <v>183</v>
      </c>
      <c r="P8">
        <f t="shared" si="0"/>
        <v>2196</v>
      </c>
    </row>
    <row r="9" spans="1:16">
      <c r="A9" t="s">
        <v>149</v>
      </c>
      <c r="B9">
        <v>350</v>
      </c>
      <c r="C9" s="14">
        <v>950</v>
      </c>
      <c r="F9">
        <v>600</v>
      </c>
      <c r="P9">
        <f t="shared" si="0"/>
        <v>950</v>
      </c>
    </row>
    <row r="10" spans="1:16">
      <c r="A10" t="s">
        <v>135</v>
      </c>
      <c r="C10" s="14">
        <v>1500</v>
      </c>
      <c r="G10">
        <v>125</v>
      </c>
      <c r="H10">
        <v>125</v>
      </c>
      <c r="I10">
        <v>125</v>
      </c>
      <c r="J10">
        <v>125</v>
      </c>
      <c r="K10">
        <v>125</v>
      </c>
      <c r="L10">
        <v>125</v>
      </c>
      <c r="M10">
        <v>125</v>
      </c>
      <c r="N10">
        <v>125</v>
      </c>
      <c r="O10">
        <v>125</v>
      </c>
      <c r="P10">
        <f t="shared" si="0"/>
        <v>1125</v>
      </c>
    </row>
    <row r="11" spans="1:16">
      <c r="P11">
        <f t="shared" si="0"/>
        <v>0</v>
      </c>
    </row>
    <row r="12" spans="1:16">
      <c r="P12">
        <f t="shared" si="0"/>
        <v>0</v>
      </c>
    </row>
    <row r="13" spans="1:16">
      <c r="P13">
        <f t="shared" si="0"/>
        <v>0</v>
      </c>
    </row>
    <row r="14" spans="1:16">
      <c r="P14">
        <f t="shared" si="0"/>
        <v>0</v>
      </c>
    </row>
    <row r="15" spans="1:16">
      <c r="P15">
        <f t="shared" si="0"/>
        <v>0</v>
      </c>
    </row>
    <row r="25" spans="2:16">
      <c r="B25">
        <f t="shared" ref="B25:O25" si="1">SUM(B3:B24)</f>
        <v>2341</v>
      </c>
      <c r="C25" s="14">
        <f t="shared" si="1"/>
        <v>9850</v>
      </c>
      <c r="D25">
        <f>SUM(D3:D24)</f>
        <v>2341</v>
      </c>
      <c r="E25">
        <f t="shared" si="1"/>
        <v>1891</v>
      </c>
      <c r="F25">
        <f t="shared" si="1"/>
        <v>2491</v>
      </c>
      <c r="G25">
        <f t="shared" si="1"/>
        <v>2016</v>
      </c>
      <c r="H25">
        <f t="shared" si="1"/>
        <v>2016</v>
      </c>
      <c r="I25">
        <f t="shared" si="1"/>
        <v>1891</v>
      </c>
      <c r="J25">
        <f t="shared" si="1"/>
        <v>1891</v>
      </c>
      <c r="K25">
        <f t="shared" si="1"/>
        <v>1891</v>
      </c>
      <c r="L25">
        <f t="shared" si="1"/>
        <v>1891</v>
      </c>
      <c r="M25">
        <f t="shared" si="1"/>
        <v>1891</v>
      </c>
      <c r="N25">
        <f t="shared" si="1"/>
        <v>1891</v>
      </c>
      <c r="O25">
        <f t="shared" si="1"/>
        <v>1525</v>
      </c>
      <c r="P25">
        <f>SUM(D25:O25)</f>
        <v>23626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70"/>
  <sheetViews>
    <sheetView topLeftCell="A38" workbookViewId="0">
      <selection activeCell="G60" sqref="G60"/>
    </sheetView>
  </sheetViews>
  <sheetFormatPr baseColWidth="10" defaultRowHeight="15"/>
  <cols>
    <col min="1" max="1" width="15.42578125" bestFit="1" customWidth="1"/>
    <col min="3" max="3" width="12.28515625" bestFit="1" customWidth="1"/>
    <col min="4" max="4" width="11.85546875" bestFit="1" customWidth="1"/>
  </cols>
  <sheetData>
    <row r="2" spans="1:8">
      <c r="A2" s="3" t="s">
        <v>2</v>
      </c>
      <c r="B2" s="1" t="s">
        <v>3</v>
      </c>
      <c r="C2" s="1" t="s">
        <v>4</v>
      </c>
      <c r="D2" s="1"/>
    </row>
    <row r="3" spans="1:8">
      <c r="A3" t="s">
        <v>8</v>
      </c>
      <c r="B3" s="4">
        <v>40946</v>
      </c>
      <c r="C3" s="5" t="s">
        <v>7</v>
      </c>
      <c r="D3" s="2">
        <v>1200</v>
      </c>
      <c r="E3" t="s">
        <v>17</v>
      </c>
    </row>
    <row r="4" spans="1:8">
      <c r="A4" t="s">
        <v>9</v>
      </c>
      <c r="B4" s="4">
        <v>40990</v>
      </c>
      <c r="C4" s="5" t="s">
        <v>10</v>
      </c>
      <c r="D4" s="6">
        <v>1400</v>
      </c>
    </row>
    <row r="5" spans="1:8">
      <c r="A5" t="s">
        <v>11</v>
      </c>
      <c r="B5" s="4">
        <v>40990</v>
      </c>
      <c r="C5" s="5" t="s">
        <v>12</v>
      </c>
      <c r="D5" s="6">
        <v>1400</v>
      </c>
    </row>
    <row r="6" spans="1:8">
      <c r="A6" t="s">
        <v>0</v>
      </c>
      <c r="B6" s="4">
        <v>40946</v>
      </c>
      <c r="C6" s="5" t="s">
        <v>1</v>
      </c>
      <c r="D6" s="2">
        <v>7000</v>
      </c>
      <c r="E6" t="s">
        <v>17</v>
      </c>
    </row>
    <row r="7" spans="1:8">
      <c r="A7" t="s">
        <v>5</v>
      </c>
      <c r="B7" s="4">
        <v>41001</v>
      </c>
      <c r="C7" s="5" t="s">
        <v>6</v>
      </c>
      <c r="D7" s="2">
        <v>6600</v>
      </c>
      <c r="E7" t="s">
        <v>17</v>
      </c>
    </row>
    <row r="8" spans="1:8">
      <c r="A8" t="s">
        <v>13</v>
      </c>
      <c r="B8" s="4">
        <v>41010</v>
      </c>
      <c r="C8" s="5" t="s">
        <v>14</v>
      </c>
      <c r="D8" s="2">
        <v>2250</v>
      </c>
      <c r="E8" t="s">
        <v>17</v>
      </c>
    </row>
    <row r="9" spans="1:8">
      <c r="A9" t="s">
        <v>15</v>
      </c>
      <c r="B9" s="4">
        <v>41031</v>
      </c>
      <c r="C9" s="5" t="s">
        <v>16</v>
      </c>
      <c r="D9" s="6">
        <v>1800</v>
      </c>
    </row>
    <row r="10" spans="1:8">
      <c r="A10" t="s">
        <v>18</v>
      </c>
      <c r="B10" s="4">
        <v>41118</v>
      </c>
      <c r="C10" s="5" t="s">
        <v>19</v>
      </c>
      <c r="D10" s="2">
        <v>1000</v>
      </c>
      <c r="E10" t="s">
        <v>17</v>
      </c>
    </row>
    <row r="11" spans="1:8">
      <c r="A11" t="s">
        <v>29</v>
      </c>
      <c r="B11" s="4">
        <v>41194</v>
      </c>
      <c r="C11" s="5" t="s">
        <v>30</v>
      </c>
      <c r="D11" s="2">
        <v>1600</v>
      </c>
    </row>
    <row r="12" spans="1:8">
      <c r="A12" t="s">
        <v>40</v>
      </c>
      <c r="B12" s="4"/>
      <c r="C12" s="5" t="s">
        <v>41</v>
      </c>
      <c r="D12" s="2">
        <v>390</v>
      </c>
    </row>
    <row r="13" spans="1:8">
      <c r="A13" t="s">
        <v>43</v>
      </c>
      <c r="B13" s="8">
        <v>41223</v>
      </c>
      <c r="C13" s="5" t="s">
        <v>42</v>
      </c>
      <c r="D13" s="2">
        <v>1500</v>
      </c>
    </row>
    <row r="15" spans="1:8">
      <c r="A15" t="s">
        <v>5</v>
      </c>
      <c r="B15" s="8">
        <v>41029</v>
      </c>
      <c r="C15" s="7" t="s">
        <v>21</v>
      </c>
      <c r="D15" s="9">
        <v>2200</v>
      </c>
      <c r="E15" s="9">
        <v>431.2</v>
      </c>
      <c r="F15" s="9">
        <f>D15+E15</f>
        <v>2631.2</v>
      </c>
      <c r="G15" s="11" t="s">
        <v>26</v>
      </c>
    </row>
    <row r="16" spans="1:8">
      <c r="A16" t="s">
        <v>8</v>
      </c>
      <c r="B16" s="8">
        <v>41058</v>
      </c>
      <c r="C16" s="7" t="s">
        <v>20</v>
      </c>
      <c r="D16" s="9">
        <v>733</v>
      </c>
      <c r="E16" s="9">
        <v>143.66999999999999</v>
      </c>
      <c r="F16" s="9">
        <v>876.67</v>
      </c>
      <c r="G16" s="11" t="s">
        <v>26</v>
      </c>
      <c r="H16" s="9"/>
    </row>
    <row r="17" spans="1:7">
      <c r="A17" t="s">
        <v>0</v>
      </c>
      <c r="B17" s="8">
        <v>41058</v>
      </c>
      <c r="C17" s="7" t="s">
        <v>22</v>
      </c>
      <c r="D17" s="9">
        <v>2500</v>
      </c>
      <c r="E17" s="9">
        <v>490</v>
      </c>
      <c r="F17" s="9">
        <f t="shared" ref="F17:F26" si="0">D17+E17</f>
        <v>2990</v>
      </c>
      <c r="G17" s="11" t="s">
        <v>26</v>
      </c>
    </row>
    <row r="18" spans="1:7">
      <c r="A18" t="s">
        <v>25</v>
      </c>
      <c r="B18" s="8">
        <v>41058</v>
      </c>
      <c r="C18" s="7" t="s">
        <v>23</v>
      </c>
      <c r="D18" s="9">
        <v>750</v>
      </c>
      <c r="E18" s="9">
        <v>147</v>
      </c>
      <c r="F18" s="9">
        <f t="shared" si="0"/>
        <v>897</v>
      </c>
      <c r="G18" s="11" t="s">
        <v>26</v>
      </c>
    </row>
    <row r="19" spans="1:7">
      <c r="A19" t="s">
        <v>5</v>
      </c>
      <c r="B19" s="8">
        <v>41058</v>
      </c>
      <c r="C19" s="7" t="s">
        <v>24</v>
      </c>
      <c r="D19" s="9">
        <v>1100</v>
      </c>
      <c r="E19" s="9">
        <v>215.6</v>
      </c>
      <c r="F19" s="9">
        <f t="shared" si="0"/>
        <v>1315.6</v>
      </c>
      <c r="G19" s="11" t="s">
        <v>26</v>
      </c>
    </row>
    <row r="20" spans="1:7">
      <c r="A20" t="s">
        <v>5</v>
      </c>
      <c r="B20" s="8">
        <v>41123</v>
      </c>
      <c r="C20" s="7" t="s">
        <v>27</v>
      </c>
      <c r="D20" s="9">
        <v>1100</v>
      </c>
      <c r="E20" s="9">
        <v>215.6</v>
      </c>
      <c r="F20" s="9">
        <f t="shared" si="0"/>
        <v>1315.6</v>
      </c>
      <c r="G20" s="11" t="s">
        <v>26</v>
      </c>
    </row>
    <row r="21" spans="1:7">
      <c r="A21" t="s">
        <v>5</v>
      </c>
      <c r="B21" s="8">
        <v>41153</v>
      </c>
      <c r="C21" s="7" t="s">
        <v>28</v>
      </c>
      <c r="D21" s="9">
        <v>1100</v>
      </c>
      <c r="E21" s="9">
        <v>215.6</v>
      </c>
      <c r="F21" s="9">
        <f t="shared" si="0"/>
        <v>1315.6</v>
      </c>
      <c r="G21" s="11" t="s">
        <v>26</v>
      </c>
    </row>
    <row r="22" spans="1:7">
      <c r="A22" t="s">
        <v>5</v>
      </c>
      <c r="B22" s="8">
        <v>41192</v>
      </c>
      <c r="C22" s="7" t="s">
        <v>31</v>
      </c>
      <c r="D22" s="9">
        <v>1100</v>
      </c>
      <c r="E22" s="9">
        <v>215.6</v>
      </c>
      <c r="F22" s="9">
        <f t="shared" si="0"/>
        <v>1315.6</v>
      </c>
      <c r="G22" s="11" t="s">
        <v>26</v>
      </c>
    </row>
    <row r="23" spans="1:7">
      <c r="A23" t="s">
        <v>34</v>
      </c>
      <c r="B23" s="8">
        <v>41205</v>
      </c>
      <c r="C23" s="7" t="s">
        <v>32</v>
      </c>
      <c r="D23" s="9">
        <v>500</v>
      </c>
      <c r="E23" s="9">
        <v>98</v>
      </c>
      <c r="F23" s="9">
        <f t="shared" si="0"/>
        <v>598</v>
      </c>
      <c r="G23" s="11" t="s">
        <v>26</v>
      </c>
    </row>
    <row r="24" spans="1:7">
      <c r="A24" t="s">
        <v>25</v>
      </c>
      <c r="B24" s="8">
        <v>41220</v>
      </c>
      <c r="C24" s="7" t="s">
        <v>33</v>
      </c>
      <c r="D24" s="9">
        <v>750</v>
      </c>
      <c r="E24" s="9">
        <v>147</v>
      </c>
      <c r="F24" s="9">
        <f t="shared" si="0"/>
        <v>897</v>
      </c>
      <c r="G24" s="11" t="s">
        <v>26</v>
      </c>
    </row>
    <row r="25" spans="1:7">
      <c r="A25" t="s">
        <v>0</v>
      </c>
      <c r="B25" s="8">
        <v>41220</v>
      </c>
      <c r="C25" s="7" t="s">
        <v>35</v>
      </c>
      <c r="D25" s="9">
        <v>2416</v>
      </c>
      <c r="E25" s="9">
        <v>473.54</v>
      </c>
      <c r="F25" s="9">
        <f t="shared" si="0"/>
        <v>2889.54</v>
      </c>
      <c r="G25" s="12" t="s">
        <v>39</v>
      </c>
    </row>
    <row r="26" spans="1:7">
      <c r="A26" t="s">
        <v>5</v>
      </c>
      <c r="B26" s="8">
        <v>41221</v>
      </c>
      <c r="C26" s="7" t="s">
        <v>36</v>
      </c>
      <c r="D26" s="9">
        <v>1100</v>
      </c>
      <c r="E26" s="9">
        <v>215.6</v>
      </c>
      <c r="F26" s="9">
        <f t="shared" si="0"/>
        <v>1315.6</v>
      </c>
      <c r="G26" s="11" t="s">
        <v>26</v>
      </c>
    </row>
    <row r="27" spans="1:7">
      <c r="A27" t="s">
        <v>8</v>
      </c>
      <c r="B27" s="8">
        <v>41252</v>
      </c>
      <c r="C27" s="7" t="s">
        <v>37</v>
      </c>
      <c r="D27" s="9">
        <v>240</v>
      </c>
      <c r="E27" s="9">
        <f>D27*19.6/100</f>
        <v>47.04</v>
      </c>
      <c r="F27" s="9">
        <f>D27+E27</f>
        <v>287.04000000000002</v>
      </c>
      <c r="G27" s="11" t="s">
        <v>26</v>
      </c>
    </row>
    <row r="28" spans="1:7">
      <c r="A28" t="s">
        <v>5</v>
      </c>
      <c r="B28" s="8">
        <v>41253</v>
      </c>
      <c r="C28" s="7" t="s">
        <v>38</v>
      </c>
      <c r="D28" s="9">
        <v>1100</v>
      </c>
      <c r="E28" s="9">
        <f>D28*19.6/100</f>
        <v>215.6</v>
      </c>
      <c r="F28" s="9">
        <f>D28+E28</f>
        <v>1315.6</v>
      </c>
      <c r="G28" s="11" t="s">
        <v>26</v>
      </c>
    </row>
    <row r="29" spans="1:7">
      <c r="A29" t="s">
        <v>58</v>
      </c>
      <c r="B29" s="8">
        <v>41253</v>
      </c>
      <c r="C29" s="7" t="s">
        <v>75</v>
      </c>
      <c r="D29" s="9">
        <v>660</v>
      </c>
      <c r="E29" s="9">
        <f t="shared" ref="E29:E37" si="1">D29*19.6/100</f>
        <v>129.36000000000001</v>
      </c>
      <c r="F29" s="9">
        <f t="shared" ref="F29:F33" si="2">D29+E29</f>
        <v>789.36</v>
      </c>
      <c r="G29" s="11" t="s">
        <v>26</v>
      </c>
    </row>
    <row r="30" spans="1:7">
      <c r="A30" t="s">
        <v>83</v>
      </c>
      <c r="B30" s="8">
        <v>41298</v>
      </c>
      <c r="C30" s="7" t="s">
        <v>76</v>
      </c>
      <c r="D30" s="9">
        <v>190</v>
      </c>
      <c r="E30" s="9">
        <f t="shared" si="1"/>
        <v>37.24</v>
      </c>
      <c r="F30" s="9">
        <f t="shared" si="2"/>
        <v>227.24</v>
      </c>
      <c r="G30" s="11" t="s">
        <v>26</v>
      </c>
    </row>
    <row r="31" spans="1:7">
      <c r="A31" t="s">
        <v>5</v>
      </c>
      <c r="B31" s="8">
        <v>41298</v>
      </c>
      <c r="C31" s="7" t="s">
        <v>77</v>
      </c>
      <c r="D31" s="9">
        <v>1100</v>
      </c>
      <c r="E31" s="9">
        <f t="shared" si="1"/>
        <v>215.6</v>
      </c>
      <c r="F31" s="9">
        <f t="shared" si="2"/>
        <v>1315.6</v>
      </c>
      <c r="G31" s="11" t="s">
        <v>26</v>
      </c>
    </row>
    <row r="32" spans="1:7">
      <c r="A32" t="s">
        <v>5</v>
      </c>
      <c r="B32" s="8">
        <v>41316</v>
      </c>
      <c r="C32" s="7" t="s">
        <v>78</v>
      </c>
      <c r="D32" s="9">
        <v>1100</v>
      </c>
      <c r="E32" s="9">
        <f t="shared" si="1"/>
        <v>215.6</v>
      </c>
      <c r="F32" s="9">
        <f t="shared" si="2"/>
        <v>1315.6</v>
      </c>
      <c r="G32" s="11" t="s">
        <v>26</v>
      </c>
    </row>
    <row r="33" spans="1:8">
      <c r="A33" t="s">
        <v>84</v>
      </c>
      <c r="B33" s="8">
        <v>41341</v>
      </c>
      <c r="C33" s="7" t="s">
        <v>79</v>
      </c>
      <c r="D33" s="9">
        <v>450</v>
      </c>
      <c r="E33" s="9">
        <f t="shared" si="1"/>
        <v>88.2</v>
      </c>
      <c r="F33" s="9">
        <f t="shared" si="2"/>
        <v>538.20000000000005</v>
      </c>
      <c r="G33" s="11" t="s">
        <v>26</v>
      </c>
    </row>
    <row r="34" spans="1:8">
      <c r="A34" t="s">
        <v>5</v>
      </c>
      <c r="B34" s="8">
        <v>41344</v>
      </c>
      <c r="C34" s="7" t="s">
        <v>80</v>
      </c>
      <c r="D34" s="9">
        <v>1100</v>
      </c>
      <c r="E34" s="9">
        <f t="shared" si="1"/>
        <v>215.6</v>
      </c>
      <c r="F34" s="9">
        <f t="shared" ref="F34:F39" si="3">D34+E34</f>
        <v>1315.6</v>
      </c>
      <c r="G34" s="11" t="s">
        <v>86</v>
      </c>
    </row>
    <row r="35" spans="1:8">
      <c r="A35" t="s">
        <v>34</v>
      </c>
      <c r="B35" s="8">
        <v>41353</v>
      </c>
      <c r="C35" s="7" t="s">
        <v>81</v>
      </c>
      <c r="D35" s="9">
        <v>500</v>
      </c>
      <c r="E35" s="9">
        <f t="shared" si="1"/>
        <v>98</v>
      </c>
      <c r="F35" s="9">
        <f t="shared" si="3"/>
        <v>598</v>
      </c>
      <c r="G35" s="11" t="s">
        <v>26</v>
      </c>
    </row>
    <row r="36" spans="1:8">
      <c r="A36" t="s">
        <v>83</v>
      </c>
      <c r="B36" s="8">
        <v>41354</v>
      </c>
      <c r="C36" s="7" t="s">
        <v>82</v>
      </c>
      <c r="D36" s="9">
        <v>190</v>
      </c>
      <c r="E36" s="9">
        <f t="shared" si="1"/>
        <v>37.24</v>
      </c>
      <c r="F36" s="9">
        <f t="shared" si="3"/>
        <v>227.24</v>
      </c>
      <c r="G36" s="11" t="s">
        <v>26</v>
      </c>
    </row>
    <row r="37" spans="1:8">
      <c r="A37" t="s">
        <v>0</v>
      </c>
      <c r="B37" s="8">
        <v>41354</v>
      </c>
      <c r="C37" s="7" t="s">
        <v>85</v>
      </c>
      <c r="D37" s="9">
        <v>684</v>
      </c>
      <c r="E37" s="9">
        <f t="shared" si="1"/>
        <v>134.06400000000002</v>
      </c>
      <c r="F37" s="9">
        <f t="shared" si="3"/>
        <v>818.06400000000008</v>
      </c>
      <c r="G37" s="11" t="s">
        <v>26</v>
      </c>
    </row>
    <row r="38" spans="1:8">
      <c r="B38" s="8"/>
      <c r="C38" s="7"/>
      <c r="D38" s="9"/>
      <c r="E38" s="9"/>
      <c r="F38" s="9"/>
      <c r="G38" s="11"/>
    </row>
    <row r="39" spans="1:8">
      <c r="A39" t="s">
        <v>5</v>
      </c>
      <c r="B39" s="8">
        <v>41372</v>
      </c>
      <c r="C39" s="58" t="s">
        <v>172</v>
      </c>
      <c r="D39" s="9">
        <v>1100</v>
      </c>
      <c r="E39" s="9">
        <v>215.6</v>
      </c>
      <c r="F39" s="9">
        <f t="shared" si="3"/>
        <v>1315.6</v>
      </c>
      <c r="G39" s="11" t="s">
        <v>26</v>
      </c>
      <c r="H39" s="8">
        <v>41415</v>
      </c>
    </row>
    <row r="40" spans="1:8">
      <c r="A40" t="s">
        <v>146</v>
      </c>
      <c r="B40" s="8">
        <v>41401</v>
      </c>
      <c r="C40" s="58" t="s">
        <v>173</v>
      </c>
      <c r="D40" s="9">
        <v>250</v>
      </c>
      <c r="E40" s="9">
        <f t="shared" ref="E40:E50" si="4">D40*19.6/100</f>
        <v>49</v>
      </c>
      <c r="F40" s="9">
        <f t="shared" ref="F40:F50" si="5">D40+E40</f>
        <v>299</v>
      </c>
      <c r="G40" s="11" t="s">
        <v>26</v>
      </c>
      <c r="H40" s="8">
        <v>41458</v>
      </c>
    </row>
    <row r="41" spans="1:8">
      <c r="A41" t="s">
        <v>5</v>
      </c>
      <c r="B41" s="8">
        <v>41407</v>
      </c>
      <c r="C41" s="58" t="s">
        <v>174</v>
      </c>
      <c r="D41" s="9">
        <v>1100</v>
      </c>
      <c r="E41" s="9">
        <f t="shared" si="4"/>
        <v>215.6</v>
      </c>
      <c r="F41" s="9">
        <f t="shared" si="5"/>
        <v>1315.6</v>
      </c>
      <c r="G41" s="11" t="s">
        <v>26</v>
      </c>
      <c r="H41" s="8">
        <v>41450</v>
      </c>
    </row>
    <row r="42" spans="1:8">
      <c r="A42" s="68" t="s">
        <v>25</v>
      </c>
      <c r="B42" s="69">
        <v>41407</v>
      </c>
      <c r="C42" s="77" t="s">
        <v>175</v>
      </c>
      <c r="D42" s="71">
        <v>750</v>
      </c>
      <c r="E42" s="71">
        <f t="shared" si="4"/>
        <v>147.00000000000003</v>
      </c>
      <c r="F42" s="71">
        <f t="shared" si="5"/>
        <v>897</v>
      </c>
      <c r="G42" s="11"/>
    </row>
    <row r="43" spans="1:8">
      <c r="A43" t="s">
        <v>58</v>
      </c>
      <c r="B43" s="8">
        <v>41407</v>
      </c>
      <c r="C43" s="58" t="s">
        <v>176</v>
      </c>
      <c r="D43" s="9">
        <v>140</v>
      </c>
      <c r="E43" s="9">
        <f t="shared" si="4"/>
        <v>27.44</v>
      </c>
      <c r="F43" s="9">
        <f t="shared" si="5"/>
        <v>167.44</v>
      </c>
      <c r="G43" s="11" t="s">
        <v>186</v>
      </c>
    </row>
    <row r="44" spans="1:8">
      <c r="A44" t="s">
        <v>5</v>
      </c>
      <c r="B44" s="8">
        <v>41435</v>
      </c>
      <c r="C44" s="58" t="s">
        <v>177</v>
      </c>
      <c r="D44" s="9">
        <v>1100</v>
      </c>
      <c r="E44" s="9">
        <f t="shared" si="4"/>
        <v>215.6</v>
      </c>
      <c r="F44" s="9">
        <f t="shared" si="5"/>
        <v>1315.6</v>
      </c>
      <c r="G44" s="11" t="s">
        <v>86</v>
      </c>
      <c r="H44" s="8">
        <v>41481</v>
      </c>
    </row>
    <row r="45" spans="1:8">
      <c r="A45" t="s">
        <v>58</v>
      </c>
      <c r="B45" s="8">
        <v>41451</v>
      </c>
      <c r="C45" s="58" t="s">
        <v>183</v>
      </c>
      <c r="D45" s="9">
        <v>140</v>
      </c>
      <c r="E45" s="9">
        <f t="shared" si="4"/>
        <v>27.44</v>
      </c>
      <c r="F45" s="9">
        <f t="shared" si="5"/>
        <v>167.44</v>
      </c>
      <c r="G45" s="11" t="s">
        <v>26</v>
      </c>
    </row>
    <row r="46" spans="1:8">
      <c r="A46" t="s">
        <v>107</v>
      </c>
      <c r="B46" s="8">
        <v>41451</v>
      </c>
      <c r="C46" s="58" t="s">
        <v>184</v>
      </c>
      <c r="D46" s="9">
        <v>1600</v>
      </c>
      <c r="E46" s="9">
        <f t="shared" si="4"/>
        <v>313.60000000000002</v>
      </c>
      <c r="F46" s="9">
        <f t="shared" si="5"/>
        <v>1913.6</v>
      </c>
      <c r="G46" s="11" t="s">
        <v>186</v>
      </c>
    </row>
    <row r="47" spans="1:8">
      <c r="A47" t="s">
        <v>146</v>
      </c>
      <c r="B47" s="8">
        <v>41458</v>
      </c>
      <c r="C47" s="58" t="s">
        <v>185</v>
      </c>
      <c r="D47" s="9">
        <v>250</v>
      </c>
      <c r="E47" s="9">
        <f t="shared" si="4"/>
        <v>49</v>
      </c>
      <c r="F47" s="9">
        <f t="shared" si="5"/>
        <v>299</v>
      </c>
      <c r="G47" s="11" t="s">
        <v>26</v>
      </c>
      <c r="H47" s="8">
        <v>41460</v>
      </c>
    </row>
    <row r="48" spans="1:8">
      <c r="A48" t="s">
        <v>5</v>
      </c>
      <c r="B48" s="8">
        <v>41470</v>
      </c>
      <c r="C48" s="58" t="s">
        <v>188</v>
      </c>
      <c r="D48" s="9">
        <v>1100</v>
      </c>
      <c r="E48" s="9">
        <f t="shared" si="4"/>
        <v>215.6</v>
      </c>
      <c r="F48" s="9">
        <f t="shared" si="5"/>
        <v>1315.6</v>
      </c>
      <c r="G48" s="11" t="s">
        <v>86</v>
      </c>
    </row>
    <row r="49" spans="1:9">
      <c r="A49" t="s">
        <v>5</v>
      </c>
      <c r="B49" s="8">
        <v>41495</v>
      </c>
      <c r="C49" s="58" t="s">
        <v>189</v>
      </c>
      <c r="D49" s="9">
        <v>1100</v>
      </c>
      <c r="E49" s="9">
        <f t="shared" si="4"/>
        <v>215.6</v>
      </c>
      <c r="F49" s="9">
        <f t="shared" si="5"/>
        <v>1315.6</v>
      </c>
      <c r="G49" s="11" t="s">
        <v>26</v>
      </c>
    </row>
    <row r="50" spans="1:9">
      <c r="A50" t="s">
        <v>84</v>
      </c>
      <c r="B50" s="8">
        <v>41495</v>
      </c>
      <c r="C50" s="58" t="s">
        <v>190</v>
      </c>
      <c r="D50" s="9">
        <v>450</v>
      </c>
      <c r="E50" s="9">
        <f t="shared" si="4"/>
        <v>88.2</v>
      </c>
      <c r="F50" s="9">
        <f t="shared" si="5"/>
        <v>538.20000000000005</v>
      </c>
      <c r="G50" s="11" t="s">
        <v>26</v>
      </c>
    </row>
    <row r="51" spans="1:9">
      <c r="A51" t="s">
        <v>196</v>
      </c>
      <c r="B51" s="8">
        <v>41517</v>
      </c>
      <c r="C51" s="58" t="s">
        <v>197</v>
      </c>
      <c r="D51" s="9">
        <v>950</v>
      </c>
      <c r="E51" s="9">
        <f>D51*19.6/100</f>
        <v>186.2</v>
      </c>
      <c r="F51" s="9">
        <f>D51+E51</f>
        <v>1136.2</v>
      </c>
      <c r="G51" s="11" t="s">
        <v>26</v>
      </c>
    </row>
    <row r="52" spans="1:9">
      <c r="A52" t="s">
        <v>5</v>
      </c>
      <c r="B52" s="8">
        <v>41546</v>
      </c>
      <c r="C52" s="58" t="s">
        <v>198</v>
      </c>
      <c r="D52" s="9">
        <v>1100</v>
      </c>
      <c r="E52" s="9">
        <f t="shared" ref="E52:E53" si="6">D52*19.6/100</f>
        <v>215.6</v>
      </c>
      <c r="F52" s="9">
        <f t="shared" ref="F52:F53" si="7">D52+E52</f>
        <v>1315.6</v>
      </c>
      <c r="G52" s="11" t="s">
        <v>26</v>
      </c>
    </row>
    <row r="53" spans="1:9">
      <c r="A53" s="78" t="s">
        <v>101</v>
      </c>
      <c r="B53" s="79">
        <v>41556</v>
      </c>
      <c r="C53" s="80" t="s">
        <v>199</v>
      </c>
      <c r="D53" s="81">
        <v>900</v>
      </c>
      <c r="E53" s="81">
        <f t="shared" si="6"/>
        <v>176.4</v>
      </c>
      <c r="F53" s="81">
        <f t="shared" si="7"/>
        <v>1076.4000000000001</v>
      </c>
      <c r="G53" s="11"/>
    </row>
    <row r="54" spans="1:9">
      <c r="A54" t="s">
        <v>5</v>
      </c>
      <c r="B54" s="8">
        <v>41561</v>
      </c>
      <c r="C54" s="58" t="s">
        <v>200</v>
      </c>
      <c r="D54" s="9">
        <v>1100</v>
      </c>
      <c r="E54" s="9">
        <f t="shared" ref="E54:E55" si="8">D54*19.6/100</f>
        <v>215.6</v>
      </c>
      <c r="F54" s="9">
        <f t="shared" ref="F54:F55" si="9">D54+E54</f>
        <v>1315.6</v>
      </c>
      <c r="G54" s="11"/>
    </row>
    <row r="55" spans="1:9">
      <c r="A55" t="s">
        <v>84</v>
      </c>
      <c r="B55" s="8">
        <v>41573</v>
      </c>
      <c r="C55" s="58" t="s">
        <v>201</v>
      </c>
      <c r="D55" s="9">
        <v>600</v>
      </c>
      <c r="E55" s="9">
        <f t="shared" si="8"/>
        <v>117.6</v>
      </c>
      <c r="F55" s="9">
        <f t="shared" si="9"/>
        <v>717.6</v>
      </c>
      <c r="G55" s="11"/>
    </row>
    <row r="56" spans="1:9">
      <c r="A56" t="s">
        <v>5</v>
      </c>
      <c r="B56" s="8">
        <v>41590</v>
      </c>
      <c r="C56" s="58" t="s">
        <v>202</v>
      </c>
      <c r="D56" s="9">
        <v>1100</v>
      </c>
      <c r="E56" s="9">
        <f t="shared" ref="E56:E58" si="10">D56*19.6/100</f>
        <v>215.6</v>
      </c>
      <c r="F56" s="9">
        <f t="shared" ref="F56:F58" si="11">D56+E56</f>
        <v>1315.6</v>
      </c>
      <c r="G56" s="11"/>
    </row>
    <row r="57" spans="1:9">
      <c r="A57" t="s">
        <v>204</v>
      </c>
      <c r="B57" s="8">
        <v>41590</v>
      </c>
      <c r="C57" s="58" t="s">
        <v>203</v>
      </c>
      <c r="D57" s="9">
        <v>600</v>
      </c>
      <c r="E57" s="9">
        <f t="shared" si="10"/>
        <v>117.6</v>
      </c>
      <c r="F57" s="9">
        <f t="shared" si="11"/>
        <v>717.6</v>
      </c>
      <c r="G57" s="11"/>
    </row>
    <row r="58" spans="1:9">
      <c r="A58" t="s">
        <v>58</v>
      </c>
      <c r="B58" s="8">
        <v>41616</v>
      </c>
      <c r="C58" s="58" t="s">
        <v>205</v>
      </c>
      <c r="D58" s="9">
        <v>980</v>
      </c>
      <c r="E58" s="9">
        <f t="shared" si="10"/>
        <v>192.08</v>
      </c>
      <c r="F58" s="9">
        <f t="shared" si="11"/>
        <v>1172.08</v>
      </c>
      <c r="G58" s="11"/>
    </row>
    <row r="59" spans="1:9">
      <c r="A59" t="s">
        <v>5</v>
      </c>
      <c r="B59" s="8">
        <v>41619</v>
      </c>
      <c r="C59" s="58" t="s">
        <v>206</v>
      </c>
      <c r="D59" s="9">
        <v>1100</v>
      </c>
      <c r="E59" s="9">
        <f t="shared" ref="E59" si="12">D59*19.6/100</f>
        <v>215.6</v>
      </c>
      <c r="F59" s="9">
        <f t="shared" ref="F59" si="13">D59+E59</f>
        <v>1315.6</v>
      </c>
      <c r="G59" s="11" t="s">
        <v>26</v>
      </c>
      <c r="I59" t="s">
        <v>236</v>
      </c>
    </row>
    <row r="60" spans="1:9">
      <c r="A60" s="68" t="s">
        <v>207</v>
      </c>
      <c r="B60" s="69">
        <v>41619</v>
      </c>
      <c r="C60" s="70" t="s">
        <v>209</v>
      </c>
      <c r="D60" s="71">
        <v>250</v>
      </c>
      <c r="E60" s="71">
        <f>D60*19.6/100</f>
        <v>49</v>
      </c>
      <c r="F60" s="71">
        <f>D60+E60</f>
        <v>299</v>
      </c>
      <c r="G60" s="11"/>
      <c r="H60" s="8">
        <v>41716</v>
      </c>
      <c r="I60" t="s">
        <v>214</v>
      </c>
    </row>
    <row r="62" spans="1:9">
      <c r="A62" s="72" t="s">
        <v>5</v>
      </c>
      <c r="B62" s="65">
        <v>41649</v>
      </c>
      <c r="C62" s="73" t="s">
        <v>210</v>
      </c>
      <c r="D62" s="74">
        <v>1100</v>
      </c>
      <c r="E62" s="74">
        <f t="shared" ref="E62" si="14">D62*19.6/100</f>
        <v>215.6</v>
      </c>
      <c r="F62" s="74">
        <f t="shared" ref="F62" si="15">D62+E62</f>
        <v>1315.6</v>
      </c>
      <c r="G62" s="67"/>
    </row>
    <row r="63" spans="1:9">
      <c r="A63" t="s">
        <v>204</v>
      </c>
      <c r="B63" s="65">
        <v>41652</v>
      </c>
      <c r="C63" s="66" t="s">
        <v>208</v>
      </c>
      <c r="D63" s="9">
        <v>450</v>
      </c>
      <c r="E63" s="9">
        <f>D63*0.2</f>
        <v>90</v>
      </c>
      <c r="F63" s="9">
        <f>D63+E63</f>
        <v>540</v>
      </c>
      <c r="G63" s="11"/>
    </row>
    <row r="64" spans="1:9">
      <c r="A64" s="68" t="s">
        <v>58</v>
      </c>
      <c r="B64" s="69">
        <v>41680</v>
      </c>
      <c r="C64" s="70" t="s">
        <v>211</v>
      </c>
      <c r="D64" s="71">
        <v>140</v>
      </c>
      <c r="E64" s="71">
        <f>D64*20/100</f>
        <v>28</v>
      </c>
      <c r="F64" s="71">
        <f>D64+E644</f>
        <v>140</v>
      </c>
      <c r="G64" s="11"/>
    </row>
    <row r="65" spans="1:7">
      <c r="A65" t="s">
        <v>5</v>
      </c>
      <c r="B65" s="8">
        <v>41680</v>
      </c>
      <c r="C65" s="66" t="s">
        <v>212</v>
      </c>
      <c r="D65" s="9">
        <v>1100</v>
      </c>
      <c r="E65" s="9">
        <f>D65*20/100</f>
        <v>220</v>
      </c>
      <c r="F65" s="9">
        <f>D65+E65</f>
        <v>1320</v>
      </c>
      <c r="G65" s="11"/>
    </row>
    <row r="66" spans="1:7">
      <c r="B66" s="8"/>
      <c r="C66" s="73" t="s">
        <v>213</v>
      </c>
      <c r="D66" s="9"/>
      <c r="E66" s="9"/>
      <c r="F66" s="9"/>
      <c r="G66" s="11"/>
    </row>
    <row r="67" spans="1:7">
      <c r="B67" s="8"/>
      <c r="C67" s="58"/>
      <c r="D67" s="9"/>
      <c r="E67" s="9"/>
      <c r="F67" s="9"/>
      <c r="G67" s="11"/>
    </row>
    <row r="68" spans="1:7">
      <c r="B68" s="8"/>
      <c r="C68" s="58"/>
      <c r="D68" s="9"/>
      <c r="E68" s="9"/>
      <c r="F68" s="9"/>
      <c r="G68" s="11"/>
    </row>
    <row r="69" spans="1:7">
      <c r="B69" s="8"/>
      <c r="C69" s="58"/>
      <c r="D69" s="9"/>
      <c r="E69" s="9"/>
      <c r="F69" s="9"/>
      <c r="G69" s="11"/>
    </row>
    <row r="70" spans="1:7">
      <c r="C70" s="7"/>
      <c r="D70" s="10">
        <f>SUM(D15:D49)</f>
        <v>31293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2"/>
  <sheetViews>
    <sheetView topLeftCell="A16" workbookViewId="0">
      <selection activeCell="K40" sqref="K40"/>
    </sheetView>
  </sheetViews>
  <sheetFormatPr baseColWidth="10" defaultRowHeight="12.75"/>
  <cols>
    <col min="1" max="1" width="16.7109375" style="7" bestFit="1" customWidth="1"/>
    <col min="2" max="3" width="12.5703125" style="7" customWidth="1"/>
    <col min="4" max="4" width="14.140625" style="38" customWidth="1"/>
    <col min="5" max="5" width="15.5703125" style="22" bestFit="1" customWidth="1"/>
    <col min="6" max="8" width="11.42578125" style="22"/>
    <col min="9" max="9" width="14.42578125" style="22" customWidth="1"/>
    <col min="10" max="10" width="11.42578125" style="7"/>
    <col min="11" max="11" width="13.140625" style="7" bestFit="1" customWidth="1"/>
    <col min="12" max="16384" width="11.42578125" style="7"/>
  </cols>
  <sheetData>
    <row r="1" spans="1:9" ht="20.25" customHeight="1">
      <c r="A1" s="86" t="s">
        <v>131</v>
      </c>
      <c r="B1" s="86"/>
      <c r="C1" s="86"/>
      <c r="D1" s="86"/>
      <c r="E1" s="86"/>
      <c r="F1" s="86"/>
      <c r="G1" s="86"/>
      <c r="H1" s="86"/>
      <c r="I1" s="86"/>
    </row>
    <row r="2" spans="1:9" s="47" customFormat="1" ht="25.5">
      <c r="A2" s="46" t="s">
        <v>132</v>
      </c>
      <c r="B2" s="47" t="s">
        <v>133</v>
      </c>
      <c r="C2" s="47" t="s">
        <v>134</v>
      </c>
      <c r="D2" s="47" t="s">
        <v>3</v>
      </c>
      <c r="E2" s="48" t="s">
        <v>89</v>
      </c>
      <c r="F2" s="48" t="s">
        <v>90</v>
      </c>
      <c r="G2" s="48" t="s">
        <v>125</v>
      </c>
      <c r="H2" s="48" t="s">
        <v>91</v>
      </c>
      <c r="I2" s="48" t="s">
        <v>92</v>
      </c>
    </row>
    <row r="3" spans="1:9">
      <c r="A3" s="7" t="s">
        <v>5</v>
      </c>
      <c r="B3" s="7" t="s">
        <v>94</v>
      </c>
      <c r="C3" s="7" t="s">
        <v>95</v>
      </c>
      <c r="E3" s="22">
        <v>9</v>
      </c>
      <c r="F3" s="22">
        <v>2</v>
      </c>
      <c r="G3" s="22">
        <v>18</v>
      </c>
      <c r="H3" s="22">
        <f>51-13</f>
        <v>38</v>
      </c>
      <c r="I3" s="22">
        <f>G3*H3</f>
        <v>684</v>
      </c>
    </row>
    <row r="4" spans="1:9">
      <c r="E4" s="20"/>
      <c r="I4" s="22">
        <f t="shared" ref="I4:I5" si="0">G4*H4</f>
        <v>0</v>
      </c>
    </row>
    <row r="5" spans="1:9">
      <c r="A5" s="7" t="s">
        <v>93</v>
      </c>
      <c r="B5" s="7" t="s">
        <v>94</v>
      </c>
      <c r="C5" s="7" t="s">
        <v>96</v>
      </c>
      <c r="D5" s="39">
        <v>41312</v>
      </c>
      <c r="E5" s="21">
        <v>460</v>
      </c>
      <c r="F5" s="22">
        <v>2</v>
      </c>
      <c r="G5" s="22">
        <f>E5*F5</f>
        <v>920</v>
      </c>
      <c r="H5" s="22">
        <v>1</v>
      </c>
      <c r="I5" s="22">
        <f t="shared" si="0"/>
        <v>920</v>
      </c>
    </row>
    <row r="6" spans="1:9">
      <c r="A6" s="7" t="s">
        <v>8</v>
      </c>
      <c r="B6" s="7" t="s">
        <v>94</v>
      </c>
      <c r="C6" s="7" t="s">
        <v>97</v>
      </c>
      <c r="D6" s="39">
        <v>41343</v>
      </c>
      <c r="E6" s="21">
        <v>63</v>
      </c>
      <c r="F6" s="22">
        <v>2</v>
      </c>
      <c r="G6" s="22">
        <f t="shared" ref="G6:G18" si="1">E6*F6</f>
        <v>126</v>
      </c>
      <c r="H6" s="22">
        <v>1</v>
      </c>
      <c r="I6" s="22">
        <f t="shared" ref="I6:I18" si="2">G6*H6</f>
        <v>126</v>
      </c>
    </row>
    <row r="7" spans="1:9">
      <c r="A7" s="7" t="s">
        <v>8</v>
      </c>
      <c r="B7" s="7" t="s">
        <v>94</v>
      </c>
      <c r="C7" s="7" t="s">
        <v>97</v>
      </c>
      <c r="D7" s="39">
        <v>41377</v>
      </c>
      <c r="E7" s="21">
        <v>63</v>
      </c>
      <c r="F7" s="22">
        <v>2</v>
      </c>
      <c r="G7" s="22">
        <f t="shared" si="1"/>
        <v>126</v>
      </c>
      <c r="H7" s="22">
        <v>1</v>
      </c>
      <c r="I7" s="22">
        <f t="shared" si="2"/>
        <v>126</v>
      </c>
    </row>
    <row r="8" spans="1:9">
      <c r="A8" s="7" t="s">
        <v>93</v>
      </c>
      <c r="B8" s="7" t="s">
        <v>94</v>
      </c>
      <c r="C8" s="7" t="s">
        <v>98</v>
      </c>
      <c r="D8" s="39">
        <v>41412</v>
      </c>
      <c r="E8" s="21">
        <v>460</v>
      </c>
      <c r="F8" s="22">
        <v>2</v>
      </c>
      <c r="G8" s="22">
        <f t="shared" si="1"/>
        <v>920</v>
      </c>
      <c r="H8" s="22">
        <v>1</v>
      </c>
      <c r="I8" s="22">
        <f t="shared" si="2"/>
        <v>920</v>
      </c>
    </row>
    <row r="9" spans="1:9">
      <c r="A9" s="7" t="s">
        <v>8</v>
      </c>
      <c r="B9" s="7" t="s">
        <v>94</v>
      </c>
      <c r="C9" s="7" t="s">
        <v>97</v>
      </c>
      <c r="D9" s="39">
        <v>41420</v>
      </c>
      <c r="E9" s="22">
        <v>63</v>
      </c>
      <c r="F9" s="22">
        <v>2</v>
      </c>
      <c r="G9" s="22">
        <f t="shared" si="1"/>
        <v>126</v>
      </c>
      <c r="H9" s="22">
        <v>1</v>
      </c>
      <c r="I9" s="22">
        <f t="shared" si="2"/>
        <v>126</v>
      </c>
    </row>
    <row r="10" spans="1:9">
      <c r="A10" s="7" t="s">
        <v>99</v>
      </c>
      <c r="B10" s="7" t="s">
        <v>94</v>
      </c>
      <c r="C10" s="7" t="s">
        <v>100</v>
      </c>
      <c r="D10" s="39">
        <v>41429</v>
      </c>
      <c r="E10" s="22">
        <v>75</v>
      </c>
      <c r="F10" s="22">
        <v>2</v>
      </c>
      <c r="G10" s="22">
        <f t="shared" si="1"/>
        <v>150</v>
      </c>
      <c r="H10" s="22">
        <v>1</v>
      </c>
      <c r="I10" s="22">
        <f t="shared" si="2"/>
        <v>150</v>
      </c>
    </row>
    <row r="11" spans="1:9">
      <c r="A11" s="7" t="s">
        <v>101</v>
      </c>
      <c r="B11" s="7" t="s">
        <v>94</v>
      </c>
      <c r="C11" s="7" t="s">
        <v>102</v>
      </c>
      <c r="D11" s="39">
        <v>41483</v>
      </c>
      <c r="E11" s="22">
        <v>62</v>
      </c>
      <c r="F11" s="22">
        <v>2</v>
      </c>
      <c r="G11" s="22">
        <f t="shared" si="1"/>
        <v>124</v>
      </c>
      <c r="H11" s="22">
        <v>1</v>
      </c>
      <c r="I11" s="22">
        <f t="shared" si="2"/>
        <v>124</v>
      </c>
    </row>
    <row r="12" spans="1:9">
      <c r="A12" s="7" t="s">
        <v>101</v>
      </c>
      <c r="B12" s="7" t="s">
        <v>100</v>
      </c>
      <c r="C12" s="7" t="s">
        <v>102</v>
      </c>
      <c r="D12" s="39">
        <v>41542</v>
      </c>
      <c r="E12" s="22">
        <v>34</v>
      </c>
      <c r="F12" s="22">
        <v>2</v>
      </c>
      <c r="G12" s="22">
        <f t="shared" si="1"/>
        <v>68</v>
      </c>
      <c r="H12" s="22">
        <v>1</v>
      </c>
      <c r="I12" s="22">
        <f t="shared" si="2"/>
        <v>68</v>
      </c>
    </row>
    <row r="13" spans="1:9">
      <c r="A13" s="7" t="s">
        <v>58</v>
      </c>
      <c r="B13" s="7" t="s">
        <v>100</v>
      </c>
      <c r="C13" s="7" t="s">
        <v>105</v>
      </c>
      <c r="D13" s="39">
        <v>41557</v>
      </c>
      <c r="E13" s="22">
        <v>34</v>
      </c>
      <c r="F13" s="22">
        <v>2</v>
      </c>
      <c r="G13" s="22">
        <f>E13*F13</f>
        <v>68</v>
      </c>
      <c r="H13" s="22">
        <v>1</v>
      </c>
      <c r="I13" s="22">
        <f>G13*H13</f>
        <v>68</v>
      </c>
    </row>
    <row r="14" spans="1:9">
      <c r="A14" s="7" t="s">
        <v>101</v>
      </c>
      <c r="B14" s="7" t="s">
        <v>100</v>
      </c>
      <c r="C14" s="7" t="s">
        <v>102</v>
      </c>
      <c r="D14" s="39">
        <v>41559</v>
      </c>
      <c r="E14" s="22">
        <v>34</v>
      </c>
      <c r="F14" s="22">
        <v>2</v>
      </c>
      <c r="G14" s="22">
        <f t="shared" si="1"/>
        <v>68</v>
      </c>
      <c r="H14" s="22">
        <v>1</v>
      </c>
      <c r="I14" s="22">
        <f t="shared" si="2"/>
        <v>68</v>
      </c>
    </row>
    <row r="15" spans="1:9">
      <c r="A15" s="7" t="s">
        <v>101</v>
      </c>
      <c r="B15" s="7" t="s">
        <v>100</v>
      </c>
      <c r="C15" s="7" t="s">
        <v>102</v>
      </c>
      <c r="D15" s="39">
        <v>41563</v>
      </c>
      <c r="E15" s="22">
        <v>34</v>
      </c>
      <c r="F15" s="22">
        <v>2</v>
      </c>
      <c r="G15" s="22">
        <f t="shared" si="1"/>
        <v>68</v>
      </c>
      <c r="H15" s="22">
        <v>1</v>
      </c>
      <c r="I15" s="22">
        <f t="shared" si="2"/>
        <v>68</v>
      </c>
    </row>
    <row r="16" spans="1:9">
      <c r="A16" s="7" t="s">
        <v>101</v>
      </c>
      <c r="B16" s="7" t="s">
        <v>100</v>
      </c>
      <c r="C16" s="7" t="s">
        <v>102</v>
      </c>
      <c r="D16" s="39">
        <v>41570</v>
      </c>
      <c r="E16" s="22">
        <v>34</v>
      </c>
      <c r="F16" s="22">
        <v>2</v>
      </c>
      <c r="G16" s="22">
        <f t="shared" si="1"/>
        <v>68</v>
      </c>
      <c r="H16" s="22">
        <v>1</v>
      </c>
      <c r="I16" s="22">
        <f t="shared" si="2"/>
        <v>68</v>
      </c>
    </row>
    <row r="17" spans="1:9">
      <c r="A17" s="7" t="s">
        <v>103</v>
      </c>
      <c r="B17" s="7" t="s">
        <v>100</v>
      </c>
      <c r="C17" s="7" t="s">
        <v>104</v>
      </c>
      <c r="D17" s="39">
        <v>41585</v>
      </c>
      <c r="E17" s="22">
        <v>25</v>
      </c>
      <c r="F17" s="22">
        <v>2</v>
      </c>
      <c r="G17" s="22">
        <f t="shared" si="1"/>
        <v>50</v>
      </c>
      <c r="H17" s="22">
        <v>1</v>
      </c>
      <c r="I17" s="22">
        <f t="shared" si="2"/>
        <v>50</v>
      </c>
    </row>
    <row r="18" spans="1:9">
      <c r="A18" s="7" t="s">
        <v>101</v>
      </c>
      <c r="B18" s="7" t="s">
        <v>100</v>
      </c>
      <c r="C18" s="7" t="s">
        <v>102</v>
      </c>
      <c r="D18" s="39">
        <v>41606</v>
      </c>
      <c r="E18" s="22">
        <v>34</v>
      </c>
      <c r="F18" s="22">
        <v>2</v>
      </c>
      <c r="G18" s="22">
        <f t="shared" si="1"/>
        <v>68</v>
      </c>
      <c r="H18" s="22">
        <v>1</v>
      </c>
      <c r="I18" s="22">
        <f t="shared" si="2"/>
        <v>68</v>
      </c>
    </row>
    <row r="19" spans="1:9" s="23" customFormat="1" ht="20.25" customHeight="1">
      <c r="D19" s="40"/>
      <c r="E19" s="88" t="s">
        <v>126</v>
      </c>
      <c r="F19" s="88"/>
      <c r="G19" s="88"/>
      <c r="H19" s="88"/>
      <c r="I19" s="24">
        <f>SUM(I3:I18)</f>
        <v>3634</v>
      </c>
    </row>
    <row r="20" spans="1:9">
      <c r="D20" s="39"/>
    </row>
    <row r="21" spans="1:9">
      <c r="A21" s="87">
        <v>2013</v>
      </c>
      <c r="B21" s="87"/>
      <c r="C21" s="87"/>
      <c r="D21" s="87"/>
      <c r="E21" s="87"/>
      <c r="F21" s="87"/>
      <c r="G21" s="87"/>
      <c r="H21" s="87"/>
      <c r="I21" s="87"/>
    </row>
    <row r="22" spans="1:9" s="47" customFormat="1">
      <c r="A22" s="46"/>
      <c r="E22" s="48" t="s">
        <v>89</v>
      </c>
      <c r="F22" s="48" t="s">
        <v>90</v>
      </c>
      <c r="G22" s="48"/>
      <c r="H22" s="48" t="s">
        <v>91</v>
      </c>
      <c r="I22" s="48" t="s">
        <v>92</v>
      </c>
    </row>
    <row r="23" spans="1:9">
      <c r="A23" s="7" t="s">
        <v>5</v>
      </c>
      <c r="B23" s="7" t="s">
        <v>94</v>
      </c>
      <c r="C23" s="7" t="s">
        <v>95</v>
      </c>
      <c r="E23" s="22">
        <v>9</v>
      </c>
      <c r="F23" s="22">
        <v>2</v>
      </c>
      <c r="G23" s="22">
        <v>18</v>
      </c>
      <c r="H23" s="22">
        <v>13</v>
      </c>
      <c r="I23" s="22">
        <f t="shared" ref="I23:I31" si="3">G23*H23</f>
        <v>234</v>
      </c>
    </row>
    <row r="24" spans="1:9">
      <c r="A24" s="7" t="s">
        <v>8</v>
      </c>
      <c r="B24" s="7" t="s">
        <v>100</v>
      </c>
      <c r="C24" s="7" t="s">
        <v>97</v>
      </c>
      <c r="D24" s="39">
        <v>41293</v>
      </c>
      <c r="E24" s="22">
        <v>14</v>
      </c>
      <c r="F24" s="22">
        <v>2</v>
      </c>
      <c r="G24" s="22">
        <f t="shared" ref="G24:G31" si="4">E24*F24</f>
        <v>28</v>
      </c>
      <c r="H24" s="22">
        <v>1</v>
      </c>
      <c r="I24" s="22">
        <f t="shared" si="3"/>
        <v>28</v>
      </c>
    </row>
    <row r="25" spans="1:9">
      <c r="A25" s="7" t="s">
        <v>103</v>
      </c>
      <c r="B25" s="7" t="s">
        <v>100</v>
      </c>
      <c r="C25" s="7" t="s">
        <v>104</v>
      </c>
      <c r="D25" s="39">
        <v>41319</v>
      </c>
      <c r="E25" s="22">
        <v>25</v>
      </c>
      <c r="F25" s="22">
        <v>2</v>
      </c>
      <c r="G25" s="22">
        <f t="shared" si="4"/>
        <v>50</v>
      </c>
      <c r="H25" s="22">
        <v>1</v>
      </c>
      <c r="I25" s="22">
        <f t="shared" si="3"/>
        <v>50</v>
      </c>
    </row>
    <row r="26" spans="1:9">
      <c r="A26" s="7" t="s">
        <v>101</v>
      </c>
      <c r="B26" s="7" t="s">
        <v>100</v>
      </c>
      <c r="C26" s="7" t="s">
        <v>102</v>
      </c>
      <c r="D26" s="39">
        <v>41340</v>
      </c>
      <c r="E26" s="22">
        <v>34</v>
      </c>
      <c r="F26" s="22">
        <v>2</v>
      </c>
      <c r="G26" s="22">
        <f t="shared" si="4"/>
        <v>68</v>
      </c>
      <c r="H26" s="22">
        <v>1</v>
      </c>
      <c r="I26" s="22">
        <f t="shared" si="3"/>
        <v>68</v>
      </c>
    </row>
    <row r="27" spans="1:9">
      <c r="A27" s="7" t="s">
        <v>58</v>
      </c>
      <c r="B27" s="7" t="s">
        <v>100</v>
      </c>
      <c r="C27" s="7" t="s">
        <v>105</v>
      </c>
      <c r="D27" s="39">
        <v>41345</v>
      </c>
      <c r="E27" s="22">
        <v>34</v>
      </c>
      <c r="F27" s="22">
        <v>2</v>
      </c>
      <c r="G27" s="22">
        <f t="shared" si="4"/>
        <v>68</v>
      </c>
      <c r="H27" s="22">
        <v>1</v>
      </c>
      <c r="I27" s="22">
        <f t="shared" si="3"/>
        <v>68</v>
      </c>
    </row>
    <row r="28" spans="1:9">
      <c r="A28" s="7" t="s">
        <v>106</v>
      </c>
      <c r="B28" s="7" t="s">
        <v>109</v>
      </c>
      <c r="C28" s="7" t="s">
        <v>110</v>
      </c>
      <c r="D28" s="39">
        <v>41348</v>
      </c>
      <c r="E28" s="22">
        <v>19</v>
      </c>
      <c r="F28" s="22">
        <v>2</v>
      </c>
      <c r="G28" s="22">
        <f t="shared" si="4"/>
        <v>38</v>
      </c>
      <c r="H28" s="22">
        <v>1</v>
      </c>
      <c r="I28" s="22">
        <f t="shared" si="3"/>
        <v>38</v>
      </c>
    </row>
    <row r="29" spans="1:9">
      <c r="A29" s="7" t="s">
        <v>101</v>
      </c>
      <c r="B29" s="7" t="s">
        <v>109</v>
      </c>
      <c r="C29" s="7" t="s">
        <v>102</v>
      </c>
      <c r="D29" s="39">
        <v>41353</v>
      </c>
      <c r="E29" s="22">
        <v>4</v>
      </c>
      <c r="F29" s="22">
        <v>2</v>
      </c>
      <c r="G29" s="22">
        <f t="shared" si="4"/>
        <v>8</v>
      </c>
      <c r="H29" s="22">
        <v>1</v>
      </c>
      <c r="I29" s="22">
        <f t="shared" si="3"/>
        <v>8</v>
      </c>
    </row>
    <row r="30" spans="1:9">
      <c r="A30" s="7" t="s">
        <v>107</v>
      </c>
      <c r="B30" s="7" t="s">
        <v>100</v>
      </c>
      <c r="C30" s="7" t="s">
        <v>100</v>
      </c>
      <c r="D30" s="39">
        <v>41355</v>
      </c>
      <c r="E30" s="22">
        <v>3</v>
      </c>
      <c r="F30" s="22">
        <v>2</v>
      </c>
      <c r="G30" s="22">
        <f t="shared" si="4"/>
        <v>6</v>
      </c>
      <c r="H30" s="22">
        <v>1</v>
      </c>
      <c r="I30" s="22">
        <f t="shared" si="3"/>
        <v>6</v>
      </c>
    </row>
    <row r="31" spans="1:9">
      <c r="A31" s="7" t="s">
        <v>108</v>
      </c>
      <c r="B31" s="7" t="s">
        <v>109</v>
      </c>
      <c r="C31" s="7" t="s">
        <v>102</v>
      </c>
      <c r="D31" s="39">
        <v>41362</v>
      </c>
      <c r="E31" s="22">
        <v>4</v>
      </c>
      <c r="F31" s="22">
        <v>2</v>
      </c>
      <c r="G31" s="22">
        <f t="shared" si="4"/>
        <v>8</v>
      </c>
      <c r="H31" s="22">
        <v>1</v>
      </c>
      <c r="I31" s="22">
        <f t="shared" si="3"/>
        <v>8</v>
      </c>
    </row>
    <row r="32" spans="1:9" s="23" customFormat="1" ht="20.25" customHeight="1">
      <c r="D32" s="40"/>
      <c r="E32" s="88" t="s">
        <v>127</v>
      </c>
      <c r="F32" s="88"/>
      <c r="G32" s="88"/>
      <c r="H32" s="88"/>
      <c r="I32" s="24">
        <f>SUM(I23:I31)</f>
        <v>508</v>
      </c>
    </row>
    <row r="33" spans="1:11">
      <c r="D33" s="39"/>
    </row>
    <row r="34" spans="1:11" ht="13.5" thickBot="1">
      <c r="D34" s="39"/>
    </row>
    <row r="35" spans="1:11" ht="25.5">
      <c r="A35" s="25" t="s">
        <v>111</v>
      </c>
      <c r="B35" s="26" t="s">
        <v>112</v>
      </c>
      <c r="C35" s="26" t="s">
        <v>113</v>
      </c>
      <c r="D35" s="41" t="s">
        <v>114</v>
      </c>
      <c r="F35" s="7"/>
      <c r="G35" s="32" t="s">
        <v>128</v>
      </c>
      <c r="H35" s="33" t="s">
        <v>129</v>
      </c>
      <c r="I35" s="34" t="s">
        <v>130</v>
      </c>
    </row>
    <row r="36" spans="1:11" ht="25.5">
      <c r="A36" s="27" t="s">
        <v>115</v>
      </c>
      <c r="B36" s="28" t="s">
        <v>116</v>
      </c>
      <c r="C36" s="28" t="s">
        <v>117</v>
      </c>
      <c r="D36" s="42" t="s">
        <v>118</v>
      </c>
      <c r="F36" s="35" t="s">
        <v>123</v>
      </c>
      <c r="G36" s="35">
        <v>3634</v>
      </c>
      <c r="H36" s="35">
        <v>0.48699999999999999</v>
      </c>
      <c r="I36" s="44">
        <f>G36*H36</f>
        <v>1769.758</v>
      </c>
    </row>
    <row r="37" spans="1:11" ht="26.25" thickBot="1">
      <c r="A37" s="29" t="s">
        <v>119</v>
      </c>
      <c r="B37" s="30" t="s">
        <v>120</v>
      </c>
      <c r="C37" s="31" t="s">
        <v>121</v>
      </c>
      <c r="D37" s="43" t="s">
        <v>122</v>
      </c>
      <c r="F37" s="36" t="s">
        <v>124</v>
      </c>
      <c r="G37" s="36">
        <v>508</v>
      </c>
      <c r="H37" s="36">
        <v>0.48699999999999999</v>
      </c>
      <c r="I37" s="45">
        <f>G37*H37</f>
        <v>247.39599999999999</v>
      </c>
    </row>
    <row r="38" spans="1:11">
      <c r="D38" s="39"/>
    </row>
    <row r="39" spans="1:11">
      <c r="I39" s="49">
        <f>I36+I37</f>
        <v>2017.154</v>
      </c>
      <c r="J39" s="7">
        <v>252</v>
      </c>
      <c r="K39" s="50">
        <f>I39-J39</f>
        <v>1765.154</v>
      </c>
    </row>
    <row r="42" spans="1:11">
      <c r="B42" s="37"/>
    </row>
  </sheetData>
  <mergeCells count="4">
    <mergeCell ref="A1:I1"/>
    <mergeCell ref="A21:I21"/>
    <mergeCell ref="E19:H19"/>
    <mergeCell ref="E32:H32"/>
  </mergeCells>
  <pageMargins left="0.70866141732283472" right="0.70866141732283472" top="0.44" bottom="0.46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9"/>
  <sheetViews>
    <sheetView tabSelected="1" topLeftCell="A39" workbookViewId="0">
      <selection activeCell="E59" sqref="E59"/>
    </sheetView>
  </sheetViews>
  <sheetFormatPr baseColWidth="10" defaultRowHeight="15"/>
  <cols>
    <col min="1" max="1" width="11.42578125" style="5"/>
    <col min="2" max="2" width="24.85546875" bestFit="1" customWidth="1"/>
    <col min="5" max="5" width="14" bestFit="1" customWidth="1"/>
    <col min="6" max="6" width="23" customWidth="1"/>
  </cols>
  <sheetData>
    <row r="1" spans="1:12">
      <c r="B1" s="3" t="s">
        <v>2</v>
      </c>
      <c r="C1" s="1" t="s">
        <v>3</v>
      </c>
      <c r="D1" s="1" t="s">
        <v>4</v>
      </c>
      <c r="E1" s="1"/>
      <c r="F1" s="1" t="s">
        <v>147</v>
      </c>
      <c r="G1" s="1" t="s">
        <v>148</v>
      </c>
    </row>
    <row r="2" spans="1:12" s="11" customFormat="1">
      <c r="A2" s="59">
        <v>1</v>
      </c>
      <c r="B2" s="11" t="s">
        <v>8</v>
      </c>
      <c r="C2" s="60">
        <v>40946</v>
      </c>
      <c r="D2" s="59" t="s">
        <v>7</v>
      </c>
      <c r="E2" s="61">
        <v>1200</v>
      </c>
      <c r="F2" s="61"/>
      <c r="G2" s="61"/>
      <c r="H2" s="11" t="s">
        <v>17</v>
      </c>
      <c r="L2" s="11">
        <v>1</v>
      </c>
    </row>
    <row r="3" spans="1:12">
      <c r="A3" s="16">
        <v>2</v>
      </c>
      <c r="B3" s="17" t="s">
        <v>9</v>
      </c>
      <c r="C3" s="18">
        <v>40990</v>
      </c>
      <c r="D3" s="16" t="s">
        <v>10</v>
      </c>
      <c r="E3" s="19">
        <v>1400</v>
      </c>
      <c r="F3" s="19"/>
      <c r="G3" s="19"/>
      <c r="H3" s="17" t="s">
        <v>178</v>
      </c>
      <c r="I3" s="17"/>
      <c r="K3">
        <v>1</v>
      </c>
    </row>
    <row r="4" spans="1:12">
      <c r="A4" s="16">
        <v>3</v>
      </c>
      <c r="B4" s="17" t="s">
        <v>11</v>
      </c>
      <c r="C4" s="18">
        <v>40990</v>
      </c>
      <c r="D4" s="16" t="s">
        <v>12</v>
      </c>
      <c r="E4" s="19">
        <v>1400</v>
      </c>
      <c r="F4" s="19"/>
      <c r="G4" s="19"/>
      <c r="H4" s="17" t="s">
        <v>178</v>
      </c>
      <c r="I4" s="17"/>
      <c r="K4">
        <v>2</v>
      </c>
    </row>
    <row r="5" spans="1:12" s="11" customFormat="1">
      <c r="A5" s="59">
        <v>4</v>
      </c>
      <c r="B5" s="11" t="s">
        <v>0</v>
      </c>
      <c r="C5" s="60">
        <v>40946</v>
      </c>
      <c r="D5" s="59" t="s">
        <v>1</v>
      </c>
      <c r="E5" s="61">
        <v>7000</v>
      </c>
      <c r="F5" s="61"/>
      <c r="G5" s="61"/>
      <c r="H5" s="11" t="s">
        <v>17</v>
      </c>
      <c r="L5" s="11">
        <v>2</v>
      </c>
    </row>
    <row r="6" spans="1:12" s="11" customFormat="1">
      <c r="A6" s="59">
        <v>5</v>
      </c>
      <c r="B6" s="11" t="s">
        <v>5</v>
      </c>
      <c r="C6" s="60">
        <v>41001</v>
      </c>
      <c r="D6" s="59" t="s">
        <v>6</v>
      </c>
      <c r="E6" s="61">
        <v>9900</v>
      </c>
      <c r="F6" s="61"/>
      <c r="G6" s="61"/>
      <c r="H6" s="11" t="s">
        <v>17</v>
      </c>
      <c r="L6" s="11">
        <v>3</v>
      </c>
    </row>
    <row r="7" spans="1:12" s="11" customFormat="1">
      <c r="A7" s="59">
        <v>6</v>
      </c>
      <c r="B7" s="11" t="s">
        <v>13</v>
      </c>
      <c r="C7" s="60">
        <v>41010</v>
      </c>
      <c r="D7" s="59" t="s">
        <v>14</v>
      </c>
      <c r="E7" s="61">
        <v>2250</v>
      </c>
      <c r="F7" s="61"/>
      <c r="G7" s="61"/>
      <c r="H7" s="11" t="s">
        <v>17</v>
      </c>
      <c r="L7" s="11">
        <v>4</v>
      </c>
    </row>
    <row r="8" spans="1:12">
      <c r="A8" s="16">
        <v>7</v>
      </c>
      <c r="B8" s="17" t="s">
        <v>15</v>
      </c>
      <c r="C8" s="18">
        <v>41031</v>
      </c>
      <c r="D8" s="16" t="s">
        <v>16</v>
      </c>
      <c r="E8" s="19">
        <v>1800</v>
      </c>
      <c r="F8" s="19"/>
      <c r="G8" s="19"/>
      <c r="H8" s="17" t="s">
        <v>178</v>
      </c>
      <c r="I8" s="17"/>
      <c r="K8">
        <v>3</v>
      </c>
    </row>
    <row r="9" spans="1:12" s="11" customFormat="1">
      <c r="A9" s="59">
        <v>8</v>
      </c>
      <c r="B9" s="11" t="s">
        <v>18</v>
      </c>
      <c r="C9" s="60">
        <v>41118</v>
      </c>
      <c r="D9" s="59" t="s">
        <v>19</v>
      </c>
      <c r="E9" s="61">
        <v>1000</v>
      </c>
      <c r="F9" s="61"/>
      <c r="G9" s="61"/>
      <c r="H9" s="11" t="s">
        <v>17</v>
      </c>
      <c r="L9" s="11">
        <v>5</v>
      </c>
    </row>
    <row r="10" spans="1:12">
      <c r="A10" s="13">
        <v>9</v>
      </c>
      <c r="B10" s="14" t="s">
        <v>55</v>
      </c>
      <c r="C10" s="15">
        <v>41172</v>
      </c>
      <c r="D10" s="13"/>
      <c r="E10" s="14"/>
      <c r="F10" s="14"/>
      <c r="G10" s="14"/>
      <c r="H10" s="14" t="s">
        <v>72</v>
      </c>
      <c r="I10" t="s">
        <v>56</v>
      </c>
    </row>
    <row r="11" spans="1:12">
      <c r="A11" s="16">
        <v>9</v>
      </c>
      <c r="B11" s="17" t="s">
        <v>29</v>
      </c>
      <c r="C11" s="18">
        <v>41194</v>
      </c>
      <c r="D11" s="16" t="s">
        <v>30</v>
      </c>
      <c r="E11" s="19">
        <v>1600</v>
      </c>
      <c r="F11" s="19"/>
      <c r="G11" s="19"/>
      <c r="H11" s="17" t="s">
        <v>56</v>
      </c>
      <c r="I11" s="17"/>
      <c r="K11">
        <v>4</v>
      </c>
    </row>
    <row r="12" spans="1:12" s="11" customFormat="1">
      <c r="A12" s="59">
        <v>10</v>
      </c>
      <c r="B12" s="11" t="s">
        <v>44</v>
      </c>
      <c r="C12" s="60">
        <v>41239</v>
      </c>
      <c r="D12" s="59" t="s">
        <v>41</v>
      </c>
      <c r="E12" s="11">
        <v>380</v>
      </c>
      <c r="H12" s="11" t="s">
        <v>17</v>
      </c>
      <c r="I12" s="11" t="s">
        <v>57</v>
      </c>
      <c r="L12" s="11">
        <v>6</v>
      </c>
    </row>
    <row r="13" spans="1:12" s="11" customFormat="1">
      <c r="A13" s="59">
        <v>11</v>
      </c>
      <c r="B13" s="11" t="s">
        <v>45</v>
      </c>
      <c r="C13" s="60">
        <v>41223</v>
      </c>
      <c r="D13" s="59" t="s">
        <v>42</v>
      </c>
      <c r="E13" s="11">
        <v>1500</v>
      </c>
      <c r="I13" s="11" t="s">
        <v>70</v>
      </c>
      <c r="L13" s="11">
        <v>7</v>
      </c>
    </row>
    <row r="14" spans="1:12" s="11" customFormat="1">
      <c r="A14" s="59"/>
      <c r="B14" s="11" t="s">
        <v>58</v>
      </c>
      <c r="C14" s="60">
        <v>41194</v>
      </c>
      <c r="D14" s="59" t="s">
        <v>30</v>
      </c>
      <c r="E14" s="11">
        <v>1800</v>
      </c>
      <c r="H14" s="11" t="s">
        <v>17</v>
      </c>
      <c r="L14" s="11">
        <v>8</v>
      </c>
    </row>
    <row r="15" spans="1:12">
      <c r="A15" s="5">
        <v>12</v>
      </c>
      <c r="B15" t="s">
        <v>46</v>
      </c>
      <c r="C15" s="4">
        <v>41296</v>
      </c>
      <c r="D15" s="5" t="s">
        <v>59</v>
      </c>
      <c r="E15">
        <v>1000</v>
      </c>
      <c r="I15" t="s">
        <v>178</v>
      </c>
    </row>
    <row r="16" spans="1:12">
      <c r="A16" s="5">
        <v>13</v>
      </c>
      <c r="B16" t="s">
        <v>47</v>
      </c>
      <c r="C16" s="4">
        <v>41296</v>
      </c>
      <c r="D16" s="5" t="s">
        <v>60</v>
      </c>
      <c r="E16">
        <v>800</v>
      </c>
      <c r="I16" t="s">
        <v>178</v>
      </c>
    </row>
    <row r="17" spans="1:16">
      <c r="A17" s="16">
        <v>14</v>
      </c>
      <c r="B17" s="17" t="s">
        <v>48</v>
      </c>
      <c r="C17" s="18">
        <v>41302</v>
      </c>
      <c r="D17" s="16" t="s">
        <v>61</v>
      </c>
      <c r="E17" s="17">
        <v>1500</v>
      </c>
      <c r="F17" s="17"/>
      <c r="G17" s="17"/>
      <c r="H17" s="17"/>
      <c r="I17" s="17" t="s">
        <v>71</v>
      </c>
      <c r="K17">
        <v>5</v>
      </c>
    </row>
    <row r="18" spans="1:16">
      <c r="A18" s="16">
        <v>15</v>
      </c>
      <c r="B18" s="17" t="s">
        <v>49</v>
      </c>
      <c r="C18" s="18">
        <v>41303</v>
      </c>
      <c r="D18" s="16" t="s">
        <v>63</v>
      </c>
      <c r="E18" s="17">
        <v>400</v>
      </c>
      <c r="F18" s="17"/>
      <c r="G18" s="17"/>
      <c r="H18" s="17" t="s">
        <v>62</v>
      </c>
      <c r="I18" s="17" t="s">
        <v>71</v>
      </c>
      <c r="K18">
        <v>6</v>
      </c>
    </row>
    <row r="19" spans="1:16" s="11" customFormat="1">
      <c r="A19" s="59">
        <v>16</v>
      </c>
      <c r="B19" s="11" t="s">
        <v>50</v>
      </c>
      <c r="C19" s="60">
        <v>41317</v>
      </c>
      <c r="D19" s="59" t="s">
        <v>64</v>
      </c>
      <c r="E19" s="11">
        <v>1500</v>
      </c>
      <c r="H19" s="11" t="s">
        <v>17</v>
      </c>
      <c r="L19" s="11">
        <v>9</v>
      </c>
    </row>
    <row r="20" spans="1:16">
      <c r="A20" s="16">
        <v>17</v>
      </c>
      <c r="B20" s="17" t="s">
        <v>51</v>
      </c>
      <c r="C20" s="18">
        <v>41327</v>
      </c>
      <c r="D20" s="16" t="s">
        <v>65</v>
      </c>
      <c r="E20" s="17">
        <v>2500</v>
      </c>
      <c r="F20" s="17"/>
      <c r="G20" s="17"/>
      <c r="H20" s="17"/>
      <c r="I20" s="17" t="s">
        <v>73</v>
      </c>
      <c r="K20">
        <v>7</v>
      </c>
    </row>
    <row r="21" spans="1:16">
      <c r="A21" s="5">
        <v>18</v>
      </c>
      <c r="B21" t="s">
        <v>52</v>
      </c>
      <c r="C21" s="4">
        <v>41330</v>
      </c>
      <c r="D21" s="5" t="s">
        <v>66</v>
      </c>
      <c r="I21" t="s">
        <v>74</v>
      </c>
    </row>
    <row r="22" spans="1:16" s="11" customFormat="1">
      <c r="A22" s="59">
        <v>19</v>
      </c>
      <c r="B22" s="11" t="s">
        <v>53</v>
      </c>
      <c r="C22" s="60">
        <v>41331</v>
      </c>
      <c r="D22" s="59" t="s">
        <v>67</v>
      </c>
      <c r="E22" s="11">
        <v>750</v>
      </c>
      <c r="H22" s="11" t="s">
        <v>17</v>
      </c>
      <c r="I22" s="11" t="s">
        <v>69</v>
      </c>
      <c r="L22" s="11">
        <v>10</v>
      </c>
    </row>
    <row r="23" spans="1:16" s="11" customFormat="1">
      <c r="A23" s="59">
        <v>20</v>
      </c>
      <c r="B23" s="11" t="s">
        <v>54</v>
      </c>
      <c r="C23" s="60">
        <v>41333</v>
      </c>
      <c r="D23" s="59" t="s">
        <v>68</v>
      </c>
      <c r="E23" s="11">
        <v>950</v>
      </c>
      <c r="H23" s="11" t="s">
        <v>17</v>
      </c>
      <c r="L23" s="11">
        <v>11</v>
      </c>
    </row>
    <row r="24" spans="1:16" s="11" customFormat="1">
      <c r="A24" s="59">
        <v>21</v>
      </c>
      <c r="B24" s="11" t="s">
        <v>101</v>
      </c>
      <c r="C24" s="60">
        <v>41382</v>
      </c>
      <c r="D24" s="59" t="s">
        <v>87</v>
      </c>
      <c r="E24" s="11">
        <v>300</v>
      </c>
      <c r="H24" s="11" t="s">
        <v>17</v>
      </c>
      <c r="I24" s="11" t="s">
        <v>187</v>
      </c>
      <c r="L24" s="11">
        <v>12</v>
      </c>
    </row>
    <row r="25" spans="1:16" s="11" customFormat="1">
      <c r="A25" s="59">
        <v>22</v>
      </c>
      <c r="B25" s="11" t="s">
        <v>107</v>
      </c>
      <c r="C25" s="60">
        <v>41397</v>
      </c>
      <c r="D25" s="59" t="s">
        <v>136</v>
      </c>
      <c r="E25" s="11">
        <v>1600</v>
      </c>
      <c r="H25" s="11" t="s">
        <v>17</v>
      </c>
      <c r="L25" s="11">
        <v>13</v>
      </c>
    </row>
    <row r="26" spans="1:16" s="11" customFormat="1">
      <c r="A26" s="59">
        <v>23</v>
      </c>
      <c r="B26" s="11" t="s">
        <v>135</v>
      </c>
      <c r="C26" s="60">
        <v>41397</v>
      </c>
      <c r="D26" s="59" t="s">
        <v>137</v>
      </c>
      <c r="E26" s="11">
        <v>1500</v>
      </c>
      <c r="L26" s="11">
        <v>14</v>
      </c>
    </row>
    <row r="27" spans="1:16">
      <c r="A27" s="5">
        <v>24</v>
      </c>
      <c r="B27" t="s">
        <v>108</v>
      </c>
      <c r="C27" s="4">
        <v>41397</v>
      </c>
      <c r="D27" s="5" t="s">
        <v>138</v>
      </c>
      <c r="L27" s="11"/>
    </row>
    <row r="28" spans="1:16">
      <c r="A28" s="5">
        <v>25</v>
      </c>
      <c r="B28" t="s">
        <v>139</v>
      </c>
      <c r="C28" s="4">
        <v>41404</v>
      </c>
      <c r="D28" s="5" t="s">
        <v>140</v>
      </c>
      <c r="E28" t="s">
        <v>142</v>
      </c>
      <c r="F28">
        <v>6000</v>
      </c>
    </row>
    <row r="29" spans="1:16">
      <c r="A29" s="5">
        <v>26</v>
      </c>
      <c r="B29" t="s">
        <v>93</v>
      </c>
      <c r="C29" s="4">
        <v>41408</v>
      </c>
      <c r="D29" s="5" t="s">
        <v>141</v>
      </c>
      <c r="E29" t="s">
        <v>142</v>
      </c>
      <c r="F29">
        <v>6000</v>
      </c>
    </row>
    <row r="30" spans="1:16">
      <c r="B30" t="s">
        <v>50</v>
      </c>
      <c r="C30" s="4">
        <v>41344</v>
      </c>
      <c r="D30" s="5"/>
      <c r="I30" t="s">
        <v>88</v>
      </c>
      <c r="O30" s="3" t="s">
        <v>180</v>
      </c>
    </row>
    <row r="31" spans="1:16" s="11" customFormat="1">
      <c r="A31" s="59">
        <v>27</v>
      </c>
      <c r="B31" s="11" t="s">
        <v>101</v>
      </c>
      <c r="C31" s="60">
        <v>41397</v>
      </c>
      <c r="D31" s="59" t="s">
        <v>143</v>
      </c>
      <c r="E31" s="11" t="s">
        <v>145</v>
      </c>
      <c r="I31" s="11" t="s">
        <v>144</v>
      </c>
      <c r="L31" s="11">
        <v>15</v>
      </c>
      <c r="O31" t="s">
        <v>17</v>
      </c>
      <c r="P31" s="62">
        <f>15/30</f>
        <v>0.5</v>
      </c>
    </row>
    <row r="32" spans="1:16">
      <c r="A32" s="5">
        <v>28</v>
      </c>
      <c r="B32" t="s">
        <v>181</v>
      </c>
      <c r="C32" s="8">
        <v>41439</v>
      </c>
      <c r="D32" s="59" t="s">
        <v>182</v>
      </c>
      <c r="O32" t="s">
        <v>179</v>
      </c>
      <c r="P32" s="52">
        <f>7/30</f>
        <v>0.23333333333333334</v>
      </c>
    </row>
    <row r="33" spans="1:16">
      <c r="O33" t="s">
        <v>71</v>
      </c>
      <c r="P33" s="52">
        <f>8/30</f>
        <v>0.26666666666666666</v>
      </c>
    </row>
    <row r="35" spans="1:16">
      <c r="A35" s="5">
        <v>31</v>
      </c>
      <c r="B35" t="s">
        <v>250</v>
      </c>
      <c r="C35" s="8">
        <v>41656</v>
      </c>
      <c r="D35" t="s">
        <v>251</v>
      </c>
      <c r="E35">
        <v>3580</v>
      </c>
    </row>
    <row r="36" spans="1:16">
      <c r="A36" s="5">
        <v>32</v>
      </c>
      <c r="B36" t="s">
        <v>194</v>
      </c>
      <c r="C36" s="8">
        <v>41614</v>
      </c>
      <c r="D36" t="s">
        <v>195</v>
      </c>
      <c r="E36">
        <v>2250</v>
      </c>
    </row>
    <row r="37" spans="1:16">
      <c r="A37" s="5">
        <v>33</v>
      </c>
      <c r="B37" t="s">
        <v>224</v>
      </c>
      <c r="C37" s="8">
        <v>41676</v>
      </c>
      <c r="D37" t="s">
        <v>227</v>
      </c>
      <c r="E37">
        <v>300</v>
      </c>
    </row>
    <row r="38" spans="1:16">
      <c r="A38" s="5">
        <v>34</v>
      </c>
      <c r="B38" t="s">
        <v>225</v>
      </c>
      <c r="C38" s="8">
        <v>41710</v>
      </c>
      <c r="D38" t="s">
        <v>228</v>
      </c>
      <c r="E38">
        <v>1800</v>
      </c>
      <c r="F38" t="s">
        <v>252</v>
      </c>
    </row>
    <row r="39" spans="1:16">
      <c r="A39" s="5">
        <v>35</v>
      </c>
      <c r="B39" t="s">
        <v>231</v>
      </c>
      <c r="C39" s="8">
        <v>41723</v>
      </c>
      <c r="D39" t="s">
        <v>229</v>
      </c>
      <c r="E39">
        <v>12500</v>
      </c>
    </row>
    <row r="40" spans="1:16">
      <c r="A40" s="5">
        <v>36</v>
      </c>
      <c r="B40" t="s">
        <v>226</v>
      </c>
      <c r="C40" s="8">
        <v>41744</v>
      </c>
      <c r="D40" t="s">
        <v>230</v>
      </c>
      <c r="E40">
        <v>3000</v>
      </c>
    </row>
    <row r="41" spans="1:16">
      <c r="A41" s="59">
        <v>37</v>
      </c>
      <c r="B41" s="11" t="s">
        <v>253</v>
      </c>
      <c r="C41" s="89">
        <v>41787</v>
      </c>
      <c r="D41" s="11" t="s">
        <v>233</v>
      </c>
      <c r="E41" s="11">
        <v>2400</v>
      </c>
    </row>
    <row r="42" spans="1:16">
      <c r="A42" s="59">
        <v>38</v>
      </c>
      <c r="B42" s="11" t="s">
        <v>234</v>
      </c>
      <c r="C42" s="89">
        <v>41764</v>
      </c>
      <c r="D42" s="11" t="s">
        <v>235</v>
      </c>
      <c r="E42" s="11">
        <v>350</v>
      </c>
    </row>
    <row r="43" spans="1:16">
      <c r="A43" s="59">
        <v>39</v>
      </c>
      <c r="B43" s="11" t="s">
        <v>255</v>
      </c>
      <c r="C43" s="89">
        <v>41789</v>
      </c>
      <c r="D43" s="11" t="s">
        <v>254</v>
      </c>
      <c r="E43" s="11">
        <v>2420</v>
      </c>
    </row>
    <row r="44" spans="1:16">
      <c r="A44" s="91">
        <v>40</v>
      </c>
      <c r="B44" s="90" t="s">
        <v>256</v>
      </c>
    </row>
    <row r="45" spans="1:16">
      <c r="A45" s="59">
        <v>41</v>
      </c>
      <c r="B45" s="89" t="s">
        <v>257</v>
      </c>
      <c r="C45" s="89">
        <v>41914</v>
      </c>
      <c r="D45" s="11" t="s">
        <v>258</v>
      </c>
      <c r="E45" s="11">
        <v>1800</v>
      </c>
    </row>
    <row r="46" spans="1:16">
      <c r="A46" s="91">
        <v>42</v>
      </c>
      <c r="B46" s="90" t="s">
        <v>259</v>
      </c>
      <c r="C46" s="8">
        <v>41793</v>
      </c>
      <c r="D46" s="90" t="s">
        <v>260</v>
      </c>
      <c r="E46" t="s">
        <v>142</v>
      </c>
    </row>
    <row r="47" spans="1:16">
      <c r="A47" s="59">
        <v>43</v>
      </c>
      <c r="B47" s="11" t="s">
        <v>58</v>
      </c>
      <c r="C47" s="11"/>
      <c r="D47" s="11" t="s">
        <v>261</v>
      </c>
      <c r="E47" s="11"/>
      <c r="F47" t="s">
        <v>262</v>
      </c>
    </row>
    <row r="48" spans="1:16">
      <c r="A48" s="91">
        <v>44</v>
      </c>
      <c r="B48" t="s">
        <v>263</v>
      </c>
      <c r="C48" s="8">
        <v>41864</v>
      </c>
      <c r="D48" s="90" t="s">
        <v>265</v>
      </c>
      <c r="E48" t="s">
        <v>266</v>
      </c>
      <c r="F48" t="s">
        <v>264</v>
      </c>
    </row>
    <row r="49" spans="1:7">
      <c r="A49" s="59">
        <v>45</v>
      </c>
      <c r="B49" s="11" t="s">
        <v>255</v>
      </c>
      <c r="C49" s="11"/>
      <c r="D49" s="11" t="s">
        <v>267</v>
      </c>
      <c r="E49" s="11">
        <v>500</v>
      </c>
      <c r="F49" s="11" t="s">
        <v>268</v>
      </c>
    </row>
    <row r="50" spans="1:7">
      <c r="A50" s="91">
        <v>46</v>
      </c>
      <c r="B50" t="s">
        <v>269</v>
      </c>
      <c r="C50" s="8">
        <v>41949</v>
      </c>
      <c r="D50" s="90" t="s">
        <v>270</v>
      </c>
      <c r="E50">
        <v>1200</v>
      </c>
    </row>
    <row r="51" spans="1:7">
      <c r="A51" s="91">
        <v>47</v>
      </c>
      <c r="B51" t="s">
        <v>271</v>
      </c>
      <c r="C51" s="8">
        <v>41953</v>
      </c>
      <c r="D51" s="90" t="s">
        <v>272</v>
      </c>
      <c r="F51" t="s">
        <v>72</v>
      </c>
      <c r="G51" t="s">
        <v>273</v>
      </c>
    </row>
    <row r="52" spans="1:7" s="11" customFormat="1">
      <c r="A52" s="59">
        <v>48</v>
      </c>
      <c r="B52" s="11" t="s">
        <v>274</v>
      </c>
      <c r="C52" s="89">
        <v>41953</v>
      </c>
      <c r="D52" s="11" t="s">
        <v>275</v>
      </c>
      <c r="E52" s="11">
        <v>1125</v>
      </c>
    </row>
    <row r="53" spans="1:7">
      <c r="A53" s="91">
        <v>49</v>
      </c>
      <c r="B53" t="s">
        <v>276</v>
      </c>
      <c r="C53" s="8">
        <v>42082</v>
      </c>
      <c r="E53">
        <v>3227</v>
      </c>
      <c r="F53" t="s">
        <v>278</v>
      </c>
      <c r="G53" t="s">
        <v>287</v>
      </c>
    </row>
    <row r="54" spans="1:7">
      <c r="A54" s="91">
        <v>49</v>
      </c>
      <c r="B54" t="s">
        <v>286</v>
      </c>
      <c r="C54" s="8">
        <v>42110</v>
      </c>
      <c r="D54" s="90" t="s">
        <v>277</v>
      </c>
      <c r="E54" t="s">
        <v>142</v>
      </c>
      <c r="F54" t="s">
        <v>288</v>
      </c>
      <c r="G54" t="s">
        <v>289</v>
      </c>
    </row>
    <row r="55" spans="1:7">
      <c r="A55" s="91">
        <v>50</v>
      </c>
      <c r="B55" t="s">
        <v>279</v>
      </c>
      <c r="C55" s="8">
        <v>42144</v>
      </c>
      <c r="D55" s="90" t="s">
        <v>280</v>
      </c>
    </row>
    <row r="56" spans="1:7" s="11" customFormat="1">
      <c r="A56" s="59">
        <v>51</v>
      </c>
      <c r="B56" s="11" t="s">
        <v>282</v>
      </c>
      <c r="C56" s="89">
        <v>42144</v>
      </c>
      <c r="D56" s="11" t="s">
        <v>281</v>
      </c>
      <c r="E56" s="11">
        <v>1500</v>
      </c>
    </row>
    <row r="57" spans="1:7">
      <c r="A57" s="91">
        <v>52</v>
      </c>
      <c r="B57" t="s">
        <v>284</v>
      </c>
      <c r="C57" s="8">
        <v>42167</v>
      </c>
      <c r="D57" s="90" t="s">
        <v>283</v>
      </c>
      <c r="E57">
        <v>2400</v>
      </c>
    </row>
    <row r="58" spans="1:7">
      <c r="A58" s="91">
        <v>53</v>
      </c>
      <c r="B58" t="s">
        <v>290</v>
      </c>
      <c r="C58" s="8">
        <v>42177</v>
      </c>
      <c r="D58" s="90" t="s">
        <v>285</v>
      </c>
      <c r="E58">
        <v>1000</v>
      </c>
    </row>
    <row r="59" spans="1:7">
      <c r="A59" s="5">
        <v>54</v>
      </c>
      <c r="B59" t="s">
        <v>291</v>
      </c>
      <c r="C59" s="8">
        <v>42179</v>
      </c>
      <c r="D59" s="90" t="s">
        <v>292</v>
      </c>
      <c r="E59">
        <v>1500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2"/>
  <sheetViews>
    <sheetView topLeftCell="A13" workbookViewId="0">
      <selection activeCell="K28" sqref="K28"/>
    </sheetView>
  </sheetViews>
  <sheetFormatPr baseColWidth="10" defaultRowHeight="15"/>
  <cols>
    <col min="1" max="1" width="11.42578125" style="5"/>
    <col min="2" max="2" width="15.85546875" customWidth="1"/>
    <col min="3" max="3" width="11.42578125" style="5"/>
  </cols>
  <sheetData>
    <row r="2" spans="1:10">
      <c r="B2" s="3" t="s">
        <v>2</v>
      </c>
      <c r="C2" s="1" t="s">
        <v>3</v>
      </c>
      <c r="D2" s="1" t="s">
        <v>4</v>
      </c>
      <c r="E2" s="1"/>
    </row>
    <row r="3" spans="1:10">
      <c r="A3" s="5">
        <v>1</v>
      </c>
      <c r="B3" t="s">
        <v>5</v>
      </c>
      <c r="C3" s="4">
        <v>41029</v>
      </c>
      <c r="D3" s="7" t="s">
        <v>21</v>
      </c>
      <c r="E3" s="9">
        <v>2200</v>
      </c>
      <c r="F3" s="9">
        <v>431.2</v>
      </c>
      <c r="G3" s="9">
        <f>E3+F3</f>
        <v>2631.2</v>
      </c>
      <c r="I3" t="s">
        <v>162</v>
      </c>
      <c r="J3" t="s">
        <v>215</v>
      </c>
    </row>
    <row r="4" spans="1:10">
      <c r="A4" s="5">
        <v>2</v>
      </c>
      <c r="B4" t="s">
        <v>5</v>
      </c>
      <c r="C4" s="4">
        <v>41058</v>
      </c>
      <c r="D4" s="7" t="s">
        <v>24</v>
      </c>
      <c r="E4" s="9">
        <v>1100</v>
      </c>
      <c r="F4" s="9">
        <v>215.6</v>
      </c>
      <c r="G4" s="9">
        <f t="shared" ref="G4:G8" si="0">E4+F4</f>
        <v>1315.6</v>
      </c>
      <c r="I4" t="s">
        <v>160</v>
      </c>
    </row>
    <row r="5" spans="1:10">
      <c r="A5" s="5">
        <v>3</v>
      </c>
      <c r="B5" t="s">
        <v>5</v>
      </c>
      <c r="C5" s="4">
        <v>41123</v>
      </c>
      <c r="D5" s="7" t="s">
        <v>27</v>
      </c>
      <c r="E5" s="9">
        <v>1100</v>
      </c>
      <c r="F5" s="9">
        <v>215.6</v>
      </c>
      <c r="G5" s="9">
        <f t="shared" si="0"/>
        <v>1315.6</v>
      </c>
      <c r="I5" t="s">
        <v>159</v>
      </c>
    </row>
    <row r="6" spans="1:10">
      <c r="A6" s="5">
        <v>4</v>
      </c>
      <c r="B6" t="s">
        <v>5</v>
      </c>
      <c r="C6" s="4">
        <v>41153</v>
      </c>
      <c r="D6" s="7" t="s">
        <v>28</v>
      </c>
      <c r="E6" s="9">
        <v>1100</v>
      </c>
      <c r="F6" s="9">
        <v>215.6</v>
      </c>
      <c r="G6" s="9">
        <f t="shared" si="0"/>
        <v>1315.6</v>
      </c>
      <c r="I6" t="s">
        <v>216</v>
      </c>
    </row>
    <row r="7" spans="1:10">
      <c r="A7" s="5">
        <v>5</v>
      </c>
      <c r="B7" t="s">
        <v>5</v>
      </c>
      <c r="C7" s="4">
        <v>41192</v>
      </c>
      <c r="D7" s="7" t="s">
        <v>31</v>
      </c>
      <c r="E7" s="9">
        <v>1100</v>
      </c>
      <c r="F7" s="9">
        <v>215.6</v>
      </c>
      <c r="G7" s="9">
        <f t="shared" si="0"/>
        <v>1315.6</v>
      </c>
      <c r="I7" t="s">
        <v>217</v>
      </c>
    </row>
    <row r="8" spans="1:10">
      <c r="A8" s="5">
        <v>6</v>
      </c>
      <c r="B8" t="s">
        <v>5</v>
      </c>
      <c r="C8" s="4">
        <v>41221</v>
      </c>
      <c r="D8" s="7" t="s">
        <v>36</v>
      </c>
      <c r="E8" s="9">
        <v>1100</v>
      </c>
      <c r="F8" s="9">
        <v>215.6</v>
      </c>
      <c r="G8" s="9">
        <f t="shared" si="0"/>
        <v>1315.6</v>
      </c>
      <c r="I8" t="s">
        <v>218</v>
      </c>
    </row>
    <row r="9" spans="1:10">
      <c r="A9" s="5">
        <v>7</v>
      </c>
      <c r="B9" t="s">
        <v>5</v>
      </c>
      <c r="C9" s="4">
        <v>41253</v>
      </c>
      <c r="D9" s="7" t="s">
        <v>38</v>
      </c>
      <c r="E9" s="9">
        <v>1100</v>
      </c>
      <c r="F9" s="9">
        <f>E9*19.6/100</f>
        <v>215.6</v>
      </c>
      <c r="G9" s="9">
        <f>E9+F9</f>
        <v>1315.6</v>
      </c>
      <c r="I9" t="s">
        <v>219</v>
      </c>
    </row>
    <row r="10" spans="1:10">
      <c r="A10" s="5">
        <v>8</v>
      </c>
      <c r="B10" t="s">
        <v>5</v>
      </c>
      <c r="C10" s="4">
        <v>41298</v>
      </c>
      <c r="D10" s="7" t="s">
        <v>77</v>
      </c>
      <c r="E10" s="9">
        <v>1100</v>
      </c>
      <c r="F10" s="9">
        <f t="shared" ref="F10:F12" si="1">E10*19.6/100</f>
        <v>215.6</v>
      </c>
      <c r="G10" s="9">
        <f t="shared" ref="G10:G17" si="2">E10+F10</f>
        <v>1315.6</v>
      </c>
      <c r="I10" t="s">
        <v>220</v>
      </c>
    </row>
    <row r="11" spans="1:10">
      <c r="A11" s="5">
        <v>9</v>
      </c>
      <c r="B11" t="s">
        <v>5</v>
      </c>
      <c r="C11" s="4">
        <v>41316</v>
      </c>
      <c r="D11" s="7" t="s">
        <v>78</v>
      </c>
      <c r="E11" s="9">
        <v>1100</v>
      </c>
      <c r="F11" s="9">
        <f t="shared" si="1"/>
        <v>215.6</v>
      </c>
      <c r="G11" s="9">
        <f t="shared" si="2"/>
        <v>1315.6</v>
      </c>
      <c r="I11" t="s">
        <v>221</v>
      </c>
    </row>
    <row r="12" spans="1:10">
      <c r="A12" s="5">
        <v>10</v>
      </c>
      <c r="B12" t="s">
        <v>5</v>
      </c>
      <c r="C12" s="4">
        <v>41344</v>
      </c>
      <c r="D12" s="7" t="s">
        <v>80</v>
      </c>
      <c r="E12" s="9">
        <v>1100</v>
      </c>
      <c r="F12" s="9">
        <f t="shared" si="1"/>
        <v>215.6</v>
      </c>
      <c r="G12" s="9">
        <f t="shared" si="2"/>
        <v>1315.6</v>
      </c>
      <c r="I12" t="s">
        <v>222</v>
      </c>
    </row>
    <row r="13" spans="1:10">
      <c r="A13" s="5">
        <v>11</v>
      </c>
      <c r="B13" t="s">
        <v>5</v>
      </c>
      <c r="C13" s="4">
        <v>41372</v>
      </c>
      <c r="D13" s="58" t="s">
        <v>172</v>
      </c>
      <c r="E13" s="9">
        <v>1100</v>
      </c>
      <c r="F13" s="9">
        <v>215.6</v>
      </c>
      <c r="G13" s="9">
        <f t="shared" si="2"/>
        <v>1315.6</v>
      </c>
      <c r="I13" t="s">
        <v>151</v>
      </c>
    </row>
    <row r="14" spans="1:10">
      <c r="A14" s="5">
        <v>12</v>
      </c>
      <c r="B14" t="s">
        <v>5</v>
      </c>
      <c r="C14" s="4">
        <v>41407</v>
      </c>
      <c r="D14" s="58" t="s">
        <v>174</v>
      </c>
      <c r="E14" s="9">
        <v>1100</v>
      </c>
      <c r="F14" s="9">
        <f t="shared" ref="F14:F17" si="3">E14*19.6/100</f>
        <v>215.6</v>
      </c>
      <c r="G14" s="9">
        <f t="shared" si="2"/>
        <v>1315.6</v>
      </c>
      <c r="I14" t="s">
        <v>162</v>
      </c>
    </row>
    <row r="15" spans="1:10">
      <c r="A15" s="5">
        <v>13</v>
      </c>
      <c r="B15" t="s">
        <v>5</v>
      </c>
      <c r="C15" s="4">
        <v>41435</v>
      </c>
      <c r="D15" s="58" t="s">
        <v>177</v>
      </c>
      <c r="E15" s="9">
        <v>1100</v>
      </c>
      <c r="F15" s="9">
        <f t="shared" si="3"/>
        <v>215.6</v>
      </c>
      <c r="G15" s="9">
        <f t="shared" si="2"/>
        <v>1315.6</v>
      </c>
      <c r="I15" t="s">
        <v>161</v>
      </c>
    </row>
    <row r="16" spans="1:10">
      <c r="A16" s="5">
        <v>14</v>
      </c>
      <c r="B16" t="s">
        <v>5</v>
      </c>
      <c r="C16" s="4">
        <v>41470</v>
      </c>
      <c r="D16" s="58" t="s">
        <v>188</v>
      </c>
      <c r="E16" s="9">
        <v>1100</v>
      </c>
      <c r="F16" s="9">
        <f t="shared" si="3"/>
        <v>215.6</v>
      </c>
      <c r="G16" s="9">
        <f t="shared" si="2"/>
        <v>1315.6</v>
      </c>
      <c r="I16" t="s">
        <v>160</v>
      </c>
    </row>
    <row r="17" spans="1:11">
      <c r="A17" s="5">
        <v>15</v>
      </c>
      <c r="B17" t="s">
        <v>5</v>
      </c>
      <c r="C17" s="4">
        <v>41495</v>
      </c>
      <c r="D17" s="58" t="s">
        <v>189</v>
      </c>
      <c r="E17" s="9">
        <v>1100</v>
      </c>
      <c r="F17" s="9">
        <f t="shared" si="3"/>
        <v>215.6</v>
      </c>
      <c r="G17" s="9">
        <f t="shared" si="2"/>
        <v>1315.6</v>
      </c>
      <c r="I17" t="s">
        <v>159</v>
      </c>
    </row>
    <row r="18" spans="1:11">
      <c r="A18" s="5">
        <v>16</v>
      </c>
      <c r="B18" t="s">
        <v>5</v>
      </c>
      <c r="C18" s="4">
        <v>41546</v>
      </c>
      <c r="D18" s="58" t="s">
        <v>198</v>
      </c>
      <c r="E18" s="9">
        <v>1100</v>
      </c>
      <c r="F18" s="9">
        <f t="shared" ref="F18:F21" si="4">E18*19.6/100</f>
        <v>215.6</v>
      </c>
      <c r="G18" s="9">
        <f t="shared" ref="G18:G21" si="5">E18+F18</f>
        <v>1315.6</v>
      </c>
      <c r="I18" t="s">
        <v>216</v>
      </c>
    </row>
    <row r="19" spans="1:11">
      <c r="A19" s="5">
        <v>17</v>
      </c>
      <c r="B19" t="s">
        <v>5</v>
      </c>
      <c r="C19" s="4">
        <v>41561</v>
      </c>
      <c r="D19" s="58" t="s">
        <v>200</v>
      </c>
      <c r="E19" s="9">
        <v>1100</v>
      </c>
      <c r="F19" s="9">
        <f t="shared" si="4"/>
        <v>215.6</v>
      </c>
      <c r="G19" s="9">
        <f t="shared" si="5"/>
        <v>1315.6</v>
      </c>
      <c r="I19" t="s">
        <v>217</v>
      </c>
    </row>
    <row r="20" spans="1:11">
      <c r="A20" s="5">
        <v>18</v>
      </c>
      <c r="B20" t="s">
        <v>5</v>
      </c>
      <c r="C20" s="4">
        <v>41590</v>
      </c>
      <c r="D20" s="58" t="s">
        <v>202</v>
      </c>
      <c r="E20" s="9">
        <v>1100</v>
      </c>
      <c r="F20" s="9">
        <f t="shared" si="4"/>
        <v>215.6</v>
      </c>
      <c r="G20" s="9">
        <f t="shared" si="5"/>
        <v>1315.6</v>
      </c>
      <c r="I20" t="s">
        <v>218</v>
      </c>
    </row>
    <row r="21" spans="1:11">
      <c r="A21" s="5">
        <v>19</v>
      </c>
      <c r="B21" t="s">
        <v>5</v>
      </c>
      <c r="C21" s="4">
        <v>41619</v>
      </c>
      <c r="D21" s="58" t="s">
        <v>206</v>
      </c>
      <c r="E21" s="9">
        <v>1100</v>
      </c>
      <c r="F21" s="9">
        <f t="shared" si="4"/>
        <v>215.6</v>
      </c>
      <c r="G21" s="9">
        <f t="shared" si="5"/>
        <v>1315.6</v>
      </c>
      <c r="I21" t="s">
        <v>219</v>
      </c>
      <c r="J21" t="s">
        <v>26</v>
      </c>
      <c r="K21" s="8">
        <v>41677</v>
      </c>
    </row>
    <row r="22" spans="1:11">
      <c r="A22" s="5">
        <v>20</v>
      </c>
      <c r="B22" s="72" t="s">
        <v>5</v>
      </c>
      <c r="C22" s="75">
        <v>41649</v>
      </c>
      <c r="D22" s="73" t="s">
        <v>210</v>
      </c>
      <c r="E22" s="74">
        <v>1100</v>
      </c>
      <c r="F22" s="74">
        <f t="shared" ref="F22" si="6">E22*19.6/100</f>
        <v>215.6</v>
      </c>
      <c r="G22" s="74">
        <f t="shared" ref="G22" si="7">E22+F22</f>
        <v>1315.6</v>
      </c>
      <c r="I22" t="s">
        <v>220</v>
      </c>
      <c r="J22" t="s">
        <v>26</v>
      </c>
      <c r="K22" s="8">
        <v>41744</v>
      </c>
    </row>
    <row r="23" spans="1:11">
      <c r="A23" s="5">
        <v>21</v>
      </c>
      <c r="B23" t="s">
        <v>5</v>
      </c>
      <c r="C23" s="4">
        <v>41680</v>
      </c>
      <c r="D23" s="66" t="s">
        <v>212</v>
      </c>
      <c r="E23" s="9">
        <v>1100</v>
      </c>
      <c r="F23" s="9">
        <f>E23*20/100</f>
        <v>220</v>
      </c>
      <c r="G23" s="9">
        <f>E23+F23</f>
        <v>1320</v>
      </c>
      <c r="I23" t="s">
        <v>221</v>
      </c>
      <c r="J23" t="s">
        <v>26</v>
      </c>
      <c r="K23" s="8">
        <v>41744</v>
      </c>
    </row>
    <row r="24" spans="1:11">
      <c r="A24" s="5">
        <v>22</v>
      </c>
      <c r="B24" t="s">
        <v>5</v>
      </c>
      <c r="C24" s="4">
        <v>41720</v>
      </c>
      <c r="D24" s="76" t="s">
        <v>213</v>
      </c>
      <c r="E24" s="9">
        <v>1100</v>
      </c>
      <c r="F24" s="9">
        <f>E24*20/100</f>
        <v>220</v>
      </c>
      <c r="G24" s="9">
        <f>E24+F24</f>
        <v>1320</v>
      </c>
      <c r="I24" t="s">
        <v>222</v>
      </c>
      <c r="J24" t="s">
        <v>26</v>
      </c>
      <c r="K24" s="8">
        <v>41776</v>
      </c>
    </row>
    <row r="25" spans="1:11">
      <c r="A25" s="5">
        <v>23</v>
      </c>
      <c r="B25" t="s">
        <v>5</v>
      </c>
      <c r="C25" s="4">
        <v>41734</v>
      </c>
      <c r="D25" s="76" t="s">
        <v>223</v>
      </c>
      <c r="E25" s="9">
        <v>1100</v>
      </c>
      <c r="F25" s="9">
        <f>E25*20/100</f>
        <v>220</v>
      </c>
      <c r="G25" s="9">
        <f>E25+F25</f>
        <v>1320</v>
      </c>
      <c r="I25" t="s">
        <v>151</v>
      </c>
      <c r="J25" t="s">
        <v>26</v>
      </c>
      <c r="K25" s="8">
        <v>41808</v>
      </c>
    </row>
    <row r="26" spans="1:11">
      <c r="A26" s="5">
        <v>24</v>
      </c>
      <c r="B26" t="s">
        <v>5</v>
      </c>
      <c r="C26" s="4">
        <v>41771</v>
      </c>
      <c r="D26">
        <v>154</v>
      </c>
      <c r="E26" s="9">
        <v>1100</v>
      </c>
      <c r="F26" s="9">
        <f t="shared" ref="F26:F30" si="8">E26*20/100</f>
        <v>220</v>
      </c>
      <c r="G26" s="9">
        <f t="shared" ref="G26:G30" si="9">E26+F26</f>
        <v>1320</v>
      </c>
      <c r="I26" t="s">
        <v>162</v>
      </c>
      <c r="J26" t="s">
        <v>26</v>
      </c>
      <c r="K26" s="8">
        <v>41852</v>
      </c>
    </row>
    <row r="27" spans="1:11">
      <c r="A27" s="5">
        <v>25</v>
      </c>
      <c r="B27" t="s">
        <v>5</v>
      </c>
      <c r="C27" s="4">
        <v>41804</v>
      </c>
      <c r="D27">
        <v>155</v>
      </c>
      <c r="E27" s="9">
        <v>1100</v>
      </c>
      <c r="F27" s="9">
        <f t="shared" si="8"/>
        <v>220</v>
      </c>
      <c r="G27" s="9">
        <f t="shared" si="9"/>
        <v>1320</v>
      </c>
      <c r="I27" t="s">
        <v>161</v>
      </c>
      <c r="J27" t="s">
        <v>26</v>
      </c>
      <c r="K27" s="8">
        <v>41852</v>
      </c>
    </row>
    <row r="28" spans="1:11">
      <c r="A28" s="5">
        <v>26</v>
      </c>
      <c r="B28" t="s">
        <v>5</v>
      </c>
      <c r="C28" s="4">
        <v>41832</v>
      </c>
      <c r="D28">
        <v>156</v>
      </c>
      <c r="E28" s="9">
        <v>1100</v>
      </c>
      <c r="F28" s="9">
        <f t="shared" si="8"/>
        <v>220</v>
      </c>
      <c r="G28" s="9">
        <f t="shared" si="9"/>
        <v>1320</v>
      </c>
      <c r="I28" t="s">
        <v>160</v>
      </c>
    </row>
    <row r="29" spans="1:11">
      <c r="A29" s="5">
        <v>27</v>
      </c>
      <c r="B29" t="s">
        <v>5</v>
      </c>
      <c r="C29" s="4">
        <v>41862</v>
      </c>
      <c r="D29">
        <v>157</v>
      </c>
      <c r="E29" s="9">
        <v>1100</v>
      </c>
      <c r="F29" s="9">
        <f t="shared" si="8"/>
        <v>220</v>
      </c>
      <c r="G29" s="9">
        <f t="shared" si="9"/>
        <v>1320</v>
      </c>
      <c r="I29" t="s">
        <v>159</v>
      </c>
    </row>
    <row r="30" spans="1:11">
      <c r="A30" s="5">
        <v>28</v>
      </c>
      <c r="B30" t="s">
        <v>5</v>
      </c>
      <c r="C30" s="4">
        <v>41889</v>
      </c>
      <c r="D30">
        <v>158</v>
      </c>
      <c r="E30" s="9">
        <v>1100</v>
      </c>
      <c r="F30" s="9">
        <f t="shared" si="8"/>
        <v>220</v>
      </c>
      <c r="G30" s="9">
        <f t="shared" si="9"/>
        <v>1320</v>
      </c>
      <c r="I30" t="s">
        <v>158</v>
      </c>
    </row>
    <row r="31" spans="1:11">
      <c r="A31" s="5">
        <v>29</v>
      </c>
      <c r="B31" t="s">
        <v>5</v>
      </c>
      <c r="I31" t="s">
        <v>157</v>
      </c>
    </row>
    <row r="32" spans="1:11">
      <c r="A32" s="5">
        <v>30</v>
      </c>
      <c r="B32" t="s">
        <v>5</v>
      </c>
      <c r="I3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38"/>
  <sheetViews>
    <sheetView topLeftCell="A29" workbookViewId="0">
      <selection activeCell="A53" sqref="A53"/>
    </sheetView>
  </sheetViews>
  <sheetFormatPr baseColWidth="10" defaultRowHeight="15"/>
  <cols>
    <col min="1" max="1" width="15.42578125" bestFit="1" customWidth="1"/>
    <col min="3" max="3" width="12.28515625" bestFit="1" customWidth="1"/>
    <col min="4" max="4" width="11.85546875" bestFit="1" customWidth="1"/>
    <col min="7" max="7" width="15.5703125" customWidth="1"/>
  </cols>
  <sheetData>
    <row r="2" spans="1:8">
      <c r="A2" s="3" t="s">
        <v>2</v>
      </c>
      <c r="B2" s="1" t="s">
        <v>3</v>
      </c>
      <c r="C2" s="1" t="s">
        <v>4</v>
      </c>
      <c r="D2" s="1"/>
    </row>
    <row r="3" spans="1:8">
      <c r="A3" t="s">
        <v>5</v>
      </c>
      <c r="B3" s="8">
        <v>41372</v>
      </c>
      <c r="C3" s="58" t="s">
        <v>172</v>
      </c>
      <c r="D3" s="9">
        <v>1100</v>
      </c>
      <c r="E3" s="9">
        <v>215.6</v>
      </c>
      <c r="F3" s="9">
        <f t="shared" ref="F3:F14" si="0">D3+E3</f>
        <v>1315.6</v>
      </c>
      <c r="G3" s="11" t="s">
        <v>26</v>
      </c>
      <c r="H3" s="8">
        <v>41415</v>
      </c>
    </row>
    <row r="4" spans="1:8">
      <c r="A4" t="s">
        <v>146</v>
      </c>
      <c r="B4" s="8">
        <v>41401</v>
      </c>
      <c r="C4" s="58" t="s">
        <v>173</v>
      </c>
      <c r="D4" s="9">
        <v>250</v>
      </c>
      <c r="E4" s="9">
        <f t="shared" ref="E4:E14" si="1">D4*19.6/100</f>
        <v>49</v>
      </c>
      <c r="F4" s="9">
        <f t="shared" si="0"/>
        <v>299</v>
      </c>
      <c r="G4" s="11" t="s">
        <v>26</v>
      </c>
      <c r="H4" s="8">
        <v>41458</v>
      </c>
    </row>
    <row r="5" spans="1:8">
      <c r="A5" t="s">
        <v>5</v>
      </c>
      <c r="B5" s="8">
        <v>41407</v>
      </c>
      <c r="C5" s="58" t="s">
        <v>174</v>
      </c>
      <c r="D5" s="9">
        <v>1100</v>
      </c>
      <c r="E5" s="9">
        <f t="shared" si="1"/>
        <v>215.6</v>
      </c>
      <c r="F5" s="9">
        <f t="shared" si="0"/>
        <v>1315.6</v>
      </c>
      <c r="G5" s="11" t="s">
        <v>26</v>
      </c>
      <c r="H5" s="8">
        <v>41450</v>
      </c>
    </row>
    <row r="6" spans="1:8">
      <c r="A6" s="68" t="s">
        <v>25</v>
      </c>
      <c r="B6" s="69">
        <v>41407</v>
      </c>
      <c r="C6" s="77" t="s">
        <v>175</v>
      </c>
      <c r="D6" s="71">
        <v>750</v>
      </c>
      <c r="E6" s="71">
        <f t="shared" si="1"/>
        <v>147.00000000000003</v>
      </c>
      <c r="F6" s="71">
        <f t="shared" si="0"/>
        <v>897</v>
      </c>
      <c r="G6" s="11"/>
    </row>
    <row r="7" spans="1:8">
      <c r="A7" t="s">
        <v>58</v>
      </c>
      <c r="B7" s="8">
        <v>41407</v>
      </c>
      <c r="C7" s="58" t="s">
        <v>176</v>
      </c>
      <c r="D7" s="9">
        <v>140</v>
      </c>
      <c r="E7" s="9">
        <f t="shared" si="1"/>
        <v>27.44</v>
      </c>
      <c r="F7" s="9">
        <f t="shared" si="0"/>
        <v>167.44</v>
      </c>
      <c r="G7" s="11" t="s">
        <v>186</v>
      </c>
    </row>
    <row r="8" spans="1:8">
      <c r="A8" t="s">
        <v>5</v>
      </c>
      <c r="B8" s="8">
        <v>41435</v>
      </c>
      <c r="C8" s="58" t="s">
        <v>177</v>
      </c>
      <c r="D8" s="9">
        <v>1100</v>
      </c>
      <c r="E8" s="9">
        <f t="shared" si="1"/>
        <v>215.6</v>
      </c>
      <c r="F8" s="9">
        <f t="shared" si="0"/>
        <v>1315.6</v>
      </c>
      <c r="G8" s="11" t="s">
        <v>86</v>
      </c>
      <c r="H8" s="8">
        <v>41481</v>
      </c>
    </row>
    <row r="9" spans="1:8">
      <c r="A9" t="s">
        <v>58</v>
      </c>
      <c r="B9" s="8">
        <v>41451</v>
      </c>
      <c r="C9" s="58" t="s">
        <v>183</v>
      </c>
      <c r="D9" s="9">
        <v>140</v>
      </c>
      <c r="E9" s="9">
        <f t="shared" si="1"/>
        <v>27.44</v>
      </c>
      <c r="F9" s="9">
        <f t="shared" si="0"/>
        <v>167.44</v>
      </c>
      <c r="G9" s="11" t="s">
        <v>26</v>
      </c>
    </row>
    <row r="10" spans="1:8">
      <c r="A10" t="s">
        <v>107</v>
      </c>
      <c r="B10" s="8">
        <v>41451</v>
      </c>
      <c r="C10" s="58" t="s">
        <v>184</v>
      </c>
      <c r="D10" s="9">
        <v>1600</v>
      </c>
      <c r="E10" s="9">
        <f t="shared" si="1"/>
        <v>313.60000000000002</v>
      </c>
      <c r="F10" s="9">
        <f t="shared" si="0"/>
        <v>1913.6</v>
      </c>
      <c r="G10" s="11" t="s">
        <v>186</v>
      </c>
    </row>
    <row r="11" spans="1:8">
      <c r="A11" t="s">
        <v>146</v>
      </c>
      <c r="B11" s="8">
        <v>41458</v>
      </c>
      <c r="C11" s="58" t="s">
        <v>185</v>
      </c>
      <c r="D11" s="9">
        <v>250</v>
      </c>
      <c r="E11" s="9">
        <f t="shared" si="1"/>
        <v>49</v>
      </c>
      <c r="F11" s="9">
        <f t="shared" si="0"/>
        <v>299</v>
      </c>
      <c r="G11" s="11" t="s">
        <v>26</v>
      </c>
      <c r="H11" s="8">
        <v>41460</v>
      </c>
    </row>
    <row r="12" spans="1:8">
      <c r="A12" t="s">
        <v>5</v>
      </c>
      <c r="B12" s="8">
        <v>41470</v>
      </c>
      <c r="C12" s="58" t="s">
        <v>188</v>
      </c>
      <c r="D12" s="9">
        <v>1100</v>
      </c>
      <c r="E12" s="9">
        <f t="shared" si="1"/>
        <v>215.6</v>
      </c>
      <c r="F12" s="9">
        <f t="shared" si="0"/>
        <v>1315.6</v>
      </c>
      <c r="G12" s="11" t="s">
        <v>86</v>
      </c>
    </row>
    <row r="13" spans="1:8">
      <c r="A13" t="s">
        <v>5</v>
      </c>
      <c r="B13" s="8">
        <v>41495</v>
      </c>
      <c r="C13" s="58" t="s">
        <v>189</v>
      </c>
      <c r="D13" s="9">
        <v>1100</v>
      </c>
      <c r="E13" s="9">
        <f t="shared" si="1"/>
        <v>215.6</v>
      </c>
      <c r="F13" s="9">
        <f t="shared" si="0"/>
        <v>1315.6</v>
      </c>
      <c r="G13" s="11" t="s">
        <v>26</v>
      </c>
    </row>
    <row r="14" spans="1:8">
      <c r="A14" t="s">
        <v>84</v>
      </c>
      <c r="B14" s="8">
        <v>41495</v>
      </c>
      <c r="C14" s="58" t="s">
        <v>190</v>
      </c>
      <c r="D14" s="9">
        <v>450</v>
      </c>
      <c r="E14" s="9">
        <f t="shared" si="1"/>
        <v>88.2</v>
      </c>
      <c r="F14" s="9">
        <f t="shared" si="0"/>
        <v>538.20000000000005</v>
      </c>
      <c r="G14" s="11" t="s">
        <v>26</v>
      </c>
    </row>
    <row r="15" spans="1:8">
      <c r="A15" t="s">
        <v>196</v>
      </c>
      <c r="B15" s="8">
        <v>41517</v>
      </c>
      <c r="C15" s="58" t="s">
        <v>197</v>
      </c>
      <c r="D15" s="9">
        <v>950</v>
      </c>
      <c r="E15" s="9">
        <f>D15*19.6/100</f>
        <v>186.2</v>
      </c>
      <c r="F15" s="9">
        <f>D15+E15</f>
        <v>1136.2</v>
      </c>
      <c r="G15" s="11" t="s">
        <v>26</v>
      </c>
    </row>
    <row r="16" spans="1:8">
      <c r="A16" t="s">
        <v>5</v>
      </c>
      <c r="B16" s="8">
        <v>41546</v>
      </c>
      <c r="C16" s="58" t="s">
        <v>198</v>
      </c>
      <c r="D16" s="9">
        <v>1100</v>
      </c>
      <c r="E16" s="9">
        <f t="shared" ref="E16:E23" si="2">D16*19.6/100</f>
        <v>215.6</v>
      </c>
      <c r="F16" s="9">
        <f t="shared" ref="F16:F23" si="3">D16+E16</f>
        <v>1315.6</v>
      </c>
      <c r="G16" s="11" t="s">
        <v>26</v>
      </c>
    </row>
    <row r="17" spans="1:11">
      <c r="A17" s="78" t="s">
        <v>101</v>
      </c>
      <c r="B17" s="79">
        <v>41556</v>
      </c>
      <c r="C17" s="80" t="s">
        <v>199</v>
      </c>
      <c r="D17" s="81">
        <v>900</v>
      </c>
      <c r="E17" s="81">
        <f t="shared" si="2"/>
        <v>176.4</v>
      </c>
      <c r="F17" s="81">
        <f t="shared" si="3"/>
        <v>1076.4000000000001</v>
      </c>
      <c r="G17" s="11"/>
    </row>
    <row r="18" spans="1:11">
      <c r="A18" t="s">
        <v>5</v>
      </c>
      <c r="B18" s="8">
        <v>41561</v>
      </c>
      <c r="C18" s="58" t="s">
        <v>200</v>
      </c>
      <c r="D18" s="9">
        <v>1100</v>
      </c>
      <c r="E18" s="9">
        <f t="shared" si="2"/>
        <v>215.6</v>
      </c>
      <c r="F18" s="9">
        <f t="shared" si="3"/>
        <v>1315.6</v>
      </c>
      <c r="G18" s="11" t="s">
        <v>26</v>
      </c>
    </row>
    <row r="19" spans="1:11">
      <c r="A19" t="s">
        <v>84</v>
      </c>
      <c r="B19" s="8">
        <v>41573</v>
      </c>
      <c r="C19" s="58" t="s">
        <v>201</v>
      </c>
      <c r="D19" s="9">
        <v>600</v>
      </c>
      <c r="E19" s="9">
        <f t="shared" si="2"/>
        <v>117.6</v>
      </c>
      <c r="F19" s="9">
        <f t="shared" si="3"/>
        <v>717.6</v>
      </c>
      <c r="G19" s="11" t="s">
        <v>26</v>
      </c>
    </row>
    <row r="20" spans="1:11">
      <c r="A20" t="s">
        <v>5</v>
      </c>
      <c r="B20" s="8">
        <v>41590</v>
      </c>
      <c r="C20" s="58" t="s">
        <v>202</v>
      </c>
      <c r="D20" s="9">
        <v>1100</v>
      </c>
      <c r="E20" s="9">
        <f t="shared" si="2"/>
        <v>215.6</v>
      </c>
      <c r="F20" s="9">
        <f t="shared" si="3"/>
        <v>1315.6</v>
      </c>
      <c r="G20" s="11" t="s">
        <v>26</v>
      </c>
    </row>
    <row r="21" spans="1:11">
      <c r="A21" t="s">
        <v>204</v>
      </c>
      <c r="B21" s="8">
        <v>41590</v>
      </c>
      <c r="C21" s="58" t="s">
        <v>203</v>
      </c>
      <c r="D21" s="9">
        <v>600</v>
      </c>
      <c r="E21" s="9">
        <f t="shared" si="2"/>
        <v>117.6</v>
      </c>
      <c r="F21" s="9">
        <f t="shared" si="3"/>
        <v>717.6</v>
      </c>
      <c r="G21" s="11" t="s">
        <v>26</v>
      </c>
    </row>
    <row r="22" spans="1:11">
      <c r="A22" t="s">
        <v>58</v>
      </c>
      <c r="B22" s="8">
        <v>41616</v>
      </c>
      <c r="C22" s="58" t="s">
        <v>205</v>
      </c>
      <c r="D22" s="9">
        <v>980</v>
      </c>
      <c r="E22" s="9">
        <f t="shared" si="2"/>
        <v>192.08</v>
      </c>
      <c r="F22" s="9">
        <f t="shared" si="3"/>
        <v>1172.08</v>
      </c>
      <c r="G22" s="11" t="s">
        <v>26</v>
      </c>
    </row>
    <row r="23" spans="1:11">
      <c r="A23" t="s">
        <v>5</v>
      </c>
      <c r="B23" s="8">
        <v>41619</v>
      </c>
      <c r="C23" s="58" t="s">
        <v>206</v>
      </c>
      <c r="D23" s="9">
        <v>1100</v>
      </c>
      <c r="E23" s="9">
        <f t="shared" si="2"/>
        <v>215.6</v>
      </c>
      <c r="F23" s="9">
        <f t="shared" si="3"/>
        <v>1315.6</v>
      </c>
      <c r="G23" s="11" t="s">
        <v>26</v>
      </c>
      <c r="I23" t="s">
        <v>236</v>
      </c>
    </row>
    <row r="24" spans="1:11">
      <c r="A24" s="72" t="s">
        <v>207</v>
      </c>
      <c r="B24" s="65">
        <v>41619</v>
      </c>
      <c r="C24" s="73" t="s">
        <v>209</v>
      </c>
      <c r="D24" s="74">
        <v>250</v>
      </c>
      <c r="E24" s="74">
        <f>D24*19.6/100</f>
        <v>49</v>
      </c>
      <c r="F24" s="74">
        <f>D24+E24</f>
        <v>299</v>
      </c>
      <c r="G24" s="11" t="s">
        <v>246</v>
      </c>
      <c r="H24" s="8">
        <v>41716</v>
      </c>
      <c r="I24" t="s">
        <v>214</v>
      </c>
    </row>
    <row r="25" spans="1:11">
      <c r="A25" s="72" t="s">
        <v>5</v>
      </c>
      <c r="B25" s="65">
        <v>41649</v>
      </c>
      <c r="C25" s="73" t="s">
        <v>210</v>
      </c>
      <c r="D25" s="74">
        <v>1100</v>
      </c>
      <c r="E25" s="74">
        <f t="shared" ref="E25" si="4">D25*19.6/100</f>
        <v>215.6</v>
      </c>
      <c r="F25" s="74">
        <f t="shared" ref="F25" si="5">D25+E25</f>
        <v>1315.6</v>
      </c>
      <c r="G25" s="67" t="s">
        <v>247</v>
      </c>
    </row>
    <row r="26" spans="1:11">
      <c r="A26" t="s">
        <v>204</v>
      </c>
      <c r="B26" s="65">
        <v>41652</v>
      </c>
      <c r="C26" s="66" t="s">
        <v>208</v>
      </c>
      <c r="D26" s="9">
        <v>450</v>
      </c>
      <c r="E26" s="9">
        <f>D26*0.2</f>
        <v>90</v>
      </c>
      <c r="F26" s="9">
        <f>D26+E26</f>
        <v>540</v>
      </c>
      <c r="G26" s="11" t="s">
        <v>26</v>
      </c>
    </row>
    <row r="27" spans="1:11">
      <c r="A27" s="68" t="s">
        <v>58</v>
      </c>
      <c r="B27" s="69">
        <v>41680</v>
      </c>
      <c r="C27" s="70" t="s">
        <v>211</v>
      </c>
      <c r="D27" s="71">
        <v>140</v>
      </c>
      <c r="E27" s="71">
        <f>D27*20/100</f>
        <v>28</v>
      </c>
      <c r="F27" s="71">
        <f>D27+E27</f>
        <v>168</v>
      </c>
      <c r="G27" s="11" t="s">
        <v>241</v>
      </c>
    </row>
    <row r="28" spans="1:11">
      <c r="A28" t="s">
        <v>5</v>
      </c>
      <c r="B28" s="8">
        <v>41680</v>
      </c>
      <c r="C28" s="66" t="s">
        <v>212</v>
      </c>
      <c r="D28" s="9">
        <v>1100</v>
      </c>
      <c r="E28" s="9">
        <f>D28*20/100</f>
        <v>220</v>
      </c>
      <c r="F28" s="9">
        <f>D28+E28</f>
        <v>1320</v>
      </c>
      <c r="G28" s="11" t="s">
        <v>247</v>
      </c>
      <c r="K28">
        <v>1320</v>
      </c>
    </row>
    <row r="29" spans="1:11">
      <c r="A29" s="78" t="s">
        <v>5</v>
      </c>
      <c r="B29" s="79">
        <v>41720</v>
      </c>
      <c r="C29" s="83" t="s">
        <v>213</v>
      </c>
      <c r="D29" s="81">
        <v>1100</v>
      </c>
      <c r="E29" s="81">
        <f t="shared" ref="E29:E35" si="6">D29*20/100</f>
        <v>220</v>
      </c>
      <c r="F29" s="81">
        <f t="shared" ref="F29:F35" si="7">D29+E29</f>
        <v>1320</v>
      </c>
      <c r="G29" s="11"/>
      <c r="K29">
        <v>1315.6</v>
      </c>
    </row>
    <row r="30" spans="1:11">
      <c r="A30" s="68" t="s">
        <v>58</v>
      </c>
      <c r="B30" s="69">
        <v>41726</v>
      </c>
      <c r="C30" s="85" t="s">
        <v>237</v>
      </c>
      <c r="D30" s="71">
        <v>140</v>
      </c>
      <c r="E30" s="71">
        <f t="shared" si="6"/>
        <v>28</v>
      </c>
      <c r="F30" s="71">
        <f t="shared" si="7"/>
        <v>168</v>
      </c>
      <c r="G30" s="11" t="s">
        <v>241</v>
      </c>
      <c r="K30">
        <f>K28+K29</f>
        <v>2635.6</v>
      </c>
    </row>
    <row r="31" spans="1:11">
      <c r="A31" t="s">
        <v>5</v>
      </c>
      <c r="B31" s="8">
        <v>41734</v>
      </c>
      <c r="C31" s="73" t="s">
        <v>223</v>
      </c>
      <c r="D31" s="9">
        <v>1100</v>
      </c>
      <c r="E31" s="9">
        <f t="shared" si="6"/>
        <v>220</v>
      </c>
      <c r="F31" s="9">
        <f t="shared" si="7"/>
        <v>1320</v>
      </c>
      <c r="G31" s="11" t="s">
        <v>241</v>
      </c>
      <c r="I31" t="s">
        <v>240</v>
      </c>
    </row>
    <row r="32" spans="1:11">
      <c r="A32" s="78" t="s">
        <v>242</v>
      </c>
      <c r="B32" s="79">
        <v>41728</v>
      </c>
      <c r="C32" s="84" t="s">
        <v>238</v>
      </c>
      <c r="D32" s="81">
        <v>1150</v>
      </c>
      <c r="E32" s="81">
        <f t="shared" si="6"/>
        <v>230</v>
      </c>
      <c r="F32" s="81">
        <f t="shared" si="7"/>
        <v>1380</v>
      </c>
      <c r="G32" s="11"/>
      <c r="I32" t="s">
        <v>248</v>
      </c>
    </row>
    <row r="33" spans="1:9">
      <c r="B33" s="8"/>
      <c r="C33" s="66"/>
      <c r="D33" s="9"/>
      <c r="E33" s="9"/>
      <c r="F33" s="9"/>
      <c r="G33" s="11"/>
    </row>
    <row r="34" spans="1:9">
      <c r="A34" t="s">
        <v>5</v>
      </c>
      <c r="B34" s="8">
        <v>41771</v>
      </c>
      <c r="C34" s="73" t="s">
        <v>239</v>
      </c>
      <c r="D34" s="9">
        <v>1100</v>
      </c>
      <c r="E34" s="9">
        <f t="shared" si="6"/>
        <v>220</v>
      </c>
      <c r="F34" s="9">
        <f t="shared" si="7"/>
        <v>1320</v>
      </c>
      <c r="G34" s="11" t="s">
        <v>249</v>
      </c>
      <c r="I34" t="s">
        <v>243</v>
      </c>
    </row>
    <row r="35" spans="1:9">
      <c r="A35" t="s">
        <v>5</v>
      </c>
      <c r="B35" s="8">
        <v>41804</v>
      </c>
      <c r="C35" s="82" t="s">
        <v>244</v>
      </c>
      <c r="D35" s="9">
        <v>1100</v>
      </c>
      <c r="E35" s="9">
        <f t="shared" si="6"/>
        <v>220</v>
      </c>
      <c r="F35" s="9">
        <f t="shared" si="7"/>
        <v>1320</v>
      </c>
      <c r="G35" s="11" t="s">
        <v>249</v>
      </c>
      <c r="I35" t="s">
        <v>245</v>
      </c>
    </row>
    <row r="36" spans="1:9">
      <c r="B36" s="8"/>
      <c r="C36" s="66"/>
      <c r="D36" s="9"/>
      <c r="E36" s="9"/>
      <c r="F36" s="9"/>
      <c r="G36" s="11"/>
    </row>
    <row r="37" spans="1:9">
      <c r="B37" s="8"/>
      <c r="C37" s="66"/>
      <c r="D37" s="9"/>
      <c r="E37" s="9"/>
      <c r="F37" s="9"/>
      <c r="G37" s="11"/>
    </row>
    <row r="38" spans="1:9">
      <c r="C38" s="7"/>
      <c r="D38" s="10">
        <f>SUM(D3:D32)</f>
        <v>24040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devis en attente</vt:lpstr>
      <vt:lpstr>production</vt:lpstr>
      <vt:lpstr>Factures</vt:lpstr>
      <vt:lpstr>frais km</vt:lpstr>
      <vt:lpstr>Devis archivés</vt:lpstr>
      <vt:lpstr>Auris</vt:lpstr>
      <vt:lpstr>n+1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2013-04-18T16:33:08Z</cp:lastPrinted>
  <dcterms:created xsi:type="dcterms:W3CDTF">2012-07-28T11:45:08Z</dcterms:created>
  <dcterms:modified xsi:type="dcterms:W3CDTF">2015-06-24T16:44:00Z</dcterms:modified>
</cp:coreProperties>
</file>