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vg 2017\02-AW-Compta\Bilans\Au 2018-03-31\"/>
    </mc:Choice>
  </mc:AlternateContent>
  <bookViews>
    <workbookView xWindow="720" yWindow="300" windowWidth="19275" windowHeight="7950" firstSheet="4" activeTab="16"/>
  </bookViews>
  <sheets>
    <sheet name="Calendrier frais 2014" sheetId="1" r:id="rId1"/>
    <sheet name="Calcul frais 2014" sheetId="2" r:id="rId2"/>
    <sheet name="Frai 2017" sheetId="3" r:id="rId3"/>
    <sheet name="Règlement" sheetId="4" r:id="rId4"/>
    <sheet name="Janv" sheetId="5" r:id="rId5"/>
    <sheet name="Février" sheetId="6" r:id="rId6"/>
    <sheet name="Mars" sheetId="7" r:id="rId7"/>
    <sheet name="Avril" sheetId="8" r:id="rId8"/>
    <sheet name="Mai" sheetId="9" r:id="rId9"/>
    <sheet name="Juin" sheetId="10" r:id="rId10"/>
    <sheet name="Juil" sheetId="11" r:id="rId11"/>
    <sheet name="Août" sheetId="12" r:id="rId12"/>
    <sheet name="Sept" sheetId="13" r:id="rId13"/>
    <sheet name="Oct" sheetId="14" r:id="rId14"/>
    <sheet name="Nov" sheetId="15" r:id="rId15"/>
    <sheet name="Déc" sheetId="16" r:id="rId16"/>
    <sheet name="Récapitulatif" sheetId="17" r:id="rId17"/>
  </sheets>
  <definedNames>
    <definedName name="barème">Février!#REF!</definedName>
    <definedName name="barème2018">Janv!$A$3</definedName>
  </definedNames>
  <calcPr calcId="152511"/>
</workbook>
</file>

<file path=xl/calcChain.xml><?xml version="1.0" encoding="utf-8"?>
<calcChain xmlns="http://schemas.openxmlformats.org/spreadsheetml/2006/main">
  <c r="D19" i="17" l="1"/>
  <c r="E19" i="17" s="1"/>
  <c r="C19" i="17"/>
  <c r="E16" i="17" l="1"/>
  <c r="D12" i="17" l="1"/>
  <c r="L35" i="10"/>
  <c r="D9" i="17" s="1"/>
  <c r="L36" i="9"/>
  <c r="D8" i="17" s="1"/>
  <c r="L36" i="16"/>
  <c r="D15" i="17" s="1"/>
  <c r="L35" i="15"/>
  <c r="D14" i="17" s="1"/>
  <c r="L36" i="14"/>
  <c r="D13" i="17" s="1"/>
  <c r="L35" i="13"/>
  <c r="L36" i="12"/>
  <c r="D11" i="17" s="1"/>
  <c r="L36" i="11"/>
  <c r="D10" i="17" s="1"/>
  <c r="L35" i="8"/>
  <c r="D7" i="17" s="1"/>
  <c r="L36" i="7"/>
  <c r="D6" i="17" s="1"/>
  <c r="L33" i="6"/>
  <c r="D5" i="17" s="1"/>
  <c r="L36" i="5"/>
  <c r="D4" i="17" s="1"/>
  <c r="D18" i="16"/>
  <c r="D32" i="15"/>
  <c r="D31" i="15"/>
  <c r="D34" i="14"/>
  <c r="F34" i="14" s="1"/>
  <c r="D28" i="14"/>
  <c r="D22" i="14"/>
  <c r="F22" i="14" s="1"/>
  <c r="D24" i="14"/>
  <c r="D17" i="14"/>
  <c r="D16" i="14"/>
  <c r="D10" i="14"/>
  <c r="F10" i="14" s="1"/>
  <c r="D31" i="13"/>
  <c r="D31" i="11"/>
  <c r="D15" i="11"/>
  <c r="D10" i="11"/>
  <c r="D33" i="9"/>
  <c r="D34" i="9"/>
  <c r="F34" i="9" s="1"/>
  <c r="D20" i="9"/>
  <c r="D9" i="9"/>
  <c r="D15" i="8"/>
  <c r="D12" i="8"/>
  <c r="D26" i="7"/>
  <c r="D25" i="7"/>
  <c r="D21" i="7"/>
  <c r="D18" i="7"/>
  <c r="D13" i="7"/>
  <c r="D11" i="7"/>
  <c r="D25" i="6"/>
  <c r="M33" i="6"/>
  <c r="C5" i="17" s="1"/>
  <c r="E32" i="8"/>
  <c r="F32" i="8" s="1"/>
  <c r="E32" i="7"/>
  <c r="F32" i="7" s="1"/>
  <c r="E33" i="7"/>
  <c r="F33" i="7" s="1"/>
  <c r="E34" i="7"/>
  <c r="F34" i="7" s="1"/>
  <c r="E35" i="7"/>
  <c r="F35" i="7" s="1"/>
  <c r="E32" i="10"/>
  <c r="E32" i="9"/>
  <c r="E33" i="9"/>
  <c r="E34" i="9"/>
  <c r="E35" i="9"/>
  <c r="F35" i="9" s="1"/>
  <c r="E32" i="11"/>
  <c r="F32" i="11" s="1"/>
  <c r="E33" i="11"/>
  <c r="E34" i="11"/>
  <c r="E35" i="11"/>
  <c r="F35" i="11" s="1"/>
  <c r="E32" i="13"/>
  <c r="E32" i="15"/>
  <c r="E34" i="14"/>
  <c r="E35" i="14"/>
  <c r="F35" i="14" s="1"/>
  <c r="E35" i="16"/>
  <c r="E32" i="16"/>
  <c r="M36" i="16"/>
  <c r="C15" i="17" s="1"/>
  <c r="E34" i="16"/>
  <c r="E33" i="16"/>
  <c r="F33" i="16" s="1"/>
  <c r="E31" i="16"/>
  <c r="F31" i="16" s="1"/>
  <c r="E30" i="16"/>
  <c r="E29" i="16"/>
  <c r="E28" i="16"/>
  <c r="E27" i="16"/>
  <c r="E26" i="16"/>
  <c r="E25" i="16"/>
  <c r="E24" i="16"/>
  <c r="E23" i="16"/>
  <c r="E22" i="16"/>
  <c r="E21" i="16"/>
  <c r="F21" i="16" s="1"/>
  <c r="E20" i="16"/>
  <c r="E19" i="16"/>
  <c r="E18" i="16"/>
  <c r="E17" i="16"/>
  <c r="E16" i="16"/>
  <c r="F15" i="16"/>
  <c r="E15" i="16"/>
  <c r="E14" i="16"/>
  <c r="E13" i="16"/>
  <c r="F12" i="16"/>
  <c r="E12" i="16"/>
  <c r="E11" i="16"/>
  <c r="E10" i="16"/>
  <c r="F9" i="16"/>
  <c r="E9" i="16"/>
  <c r="E8" i="16"/>
  <c r="E7" i="16"/>
  <c r="E6" i="16"/>
  <c r="E5" i="16"/>
  <c r="M35" i="15"/>
  <c r="C14" i="17" s="1"/>
  <c r="E34" i="15"/>
  <c r="F34" i="15" s="1"/>
  <c r="E33" i="15"/>
  <c r="F33" i="15" s="1"/>
  <c r="E31" i="15"/>
  <c r="F31" i="15" s="1"/>
  <c r="E30" i="15"/>
  <c r="E29" i="15"/>
  <c r="E28" i="15"/>
  <c r="F28" i="15" s="1"/>
  <c r="E27" i="15"/>
  <c r="F27" i="15" s="1"/>
  <c r="E26" i="15"/>
  <c r="F26" i="15" s="1"/>
  <c r="E25" i="15"/>
  <c r="F25" i="15" s="1"/>
  <c r="E24" i="15"/>
  <c r="F24" i="15" s="1"/>
  <c r="E23" i="15"/>
  <c r="E22" i="15"/>
  <c r="E21" i="15"/>
  <c r="F21" i="15" s="1"/>
  <c r="E20" i="15"/>
  <c r="F20" i="15" s="1"/>
  <c r="E19" i="15"/>
  <c r="F19" i="15" s="1"/>
  <c r="E18" i="15"/>
  <c r="F18" i="15" s="1"/>
  <c r="E17" i="15"/>
  <c r="F17" i="15" s="1"/>
  <c r="E16" i="15"/>
  <c r="E15" i="15"/>
  <c r="E14" i="15"/>
  <c r="F14" i="15" s="1"/>
  <c r="E13" i="15"/>
  <c r="F13" i="15" s="1"/>
  <c r="E12" i="15"/>
  <c r="F12" i="15" s="1"/>
  <c r="E11" i="15"/>
  <c r="F11" i="15" s="1"/>
  <c r="E10" i="15"/>
  <c r="F10" i="15" s="1"/>
  <c r="E9" i="15"/>
  <c r="E8" i="15"/>
  <c r="E7" i="15"/>
  <c r="F7" i="15" s="1"/>
  <c r="E6" i="15"/>
  <c r="F6" i="15" s="1"/>
  <c r="E5" i="15"/>
  <c r="M36" i="14"/>
  <c r="C13" i="17" s="1"/>
  <c r="E31" i="14"/>
  <c r="F31" i="14" s="1"/>
  <c r="E30" i="14"/>
  <c r="F30" i="14" s="1"/>
  <c r="E29" i="14"/>
  <c r="F29" i="14" s="1"/>
  <c r="E28" i="14"/>
  <c r="F28" i="14" s="1"/>
  <c r="E27" i="14"/>
  <c r="F27" i="14" s="1"/>
  <c r="E24" i="14"/>
  <c r="F24" i="14" s="1"/>
  <c r="E23" i="14"/>
  <c r="F23" i="14" s="1"/>
  <c r="E22" i="14"/>
  <c r="E21" i="14"/>
  <c r="F21" i="14" s="1"/>
  <c r="E20" i="14"/>
  <c r="F20" i="14" s="1"/>
  <c r="E17" i="14"/>
  <c r="E16" i="14"/>
  <c r="F16" i="14" s="1"/>
  <c r="E15" i="14"/>
  <c r="F15" i="14" s="1"/>
  <c r="E14" i="14"/>
  <c r="F14" i="14" s="1"/>
  <c r="E13" i="14"/>
  <c r="F13" i="14" s="1"/>
  <c r="E10" i="14"/>
  <c r="E9" i="14"/>
  <c r="F9" i="14" s="1"/>
  <c r="E8" i="14"/>
  <c r="F8" i="14" s="1"/>
  <c r="E7" i="14"/>
  <c r="F7" i="14" s="1"/>
  <c r="E6" i="14"/>
  <c r="F6" i="14" s="1"/>
  <c r="E5" i="14"/>
  <c r="F5" i="14" s="1"/>
  <c r="M35" i="13"/>
  <c r="C12" i="17" s="1"/>
  <c r="E33" i="13"/>
  <c r="F33" i="13" s="1"/>
  <c r="E31" i="13"/>
  <c r="F31" i="13" s="1"/>
  <c r="E30" i="13"/>
  <c r="E29" i="13"/>
  <c r="E26" i="13"/>
  <c r="E25" i="13"/>
  <c r="E24" i="13"/>
  <c r="E23" i="13"/>
  <c r="E22" i="13"/>
  <c r="E19" i="13"/>
  <c r="E18" i="13"/>
  <c r="E17" i="13"/>
  <c r="E16" i="13"/>
  <c r="E15" i="13"/>
  <c r="F15" i="13" s="1"/>
  <c r="E12" i="13"/>
  <c r="F12" i="13" s="1"/>
  <c r="E11" i="13"/>
  <c r="E10" i="13"/>
  <c r="E9" i="13"/>
  <c r="F9" i="13" s="1"/>
  <c r="E8" i="13"/>
  <c r="E5" i="13"/>
  <c r="M36" i="12"/>
  <c r="C11" i="17" s="1"/>
  <c r="F15" i="12"/>
  <c r="E15" i="12"/>
  <c r="E14" i="12"/>
  <c r="E13" i="12"/>
  <c r="F12" i="12"/>
  <c r="E12" i="12"/>
  <c r="E11" i="12"/>
  <c r="E8" i="12"/>
  <c r="E7" i="12"/>
  <c r="E6" i="12"/>
  <c r="E5" i="12"/>
  <c r="M36" i="11"/>
  <c r="C10" i="17" s="1"/>
  <c r="F33" i="11"/>
  <c r="E31" i="11"/>
  <c r="E30" i="11"/>
  <c r="F30" i="11" s="1"/>
  <c r="E29" i="11"/>
  <c r="F29" i="11" s="1"/>
  <c r="E28" i="11"/>
  <c r="F28" i="11" s="1"/>
  <c r="E27" i="11"/>
  <c r="E26" i="11"/>
  <c r="E25" i="11"/>
  <c r="F25" i="11" s="1"/>
  <c r="E24" i="11"/>
  <c r="F24" i="11" s="1"/>
  <c r="E23" i="11"/>
  <c r="F23" i="11" s="1"/>
  <c r="E22" i="11"/>
  <c r="F22" i="11" s="1"/>
  <c r="E21" i="11"/>
  <c r="F21" i="11" s="1"/>
  <c r="E20" i="11"/>
  <c r="E19" i="11"/>
  <c r="E18" i="11"/>
  <c r="E17" i="11"/>
  <c r="F17" i="11" s="1"/>
  <c r="E16" i="11"/>
  <c r="F16" i="11" s="1"/>
  <c r="E15" i="11"/>
  <c r="F15" i="11" s="1"/>
  <c r="E14" i="11"/>
  <c r="F14" i="11" s="1"/>
  <c r="E13" i="11"/>
  <c r="E12" i="11"/>
  <c r="F12" i="11" s="1"/>
  <c r="E11" i="11"/>
  <c r="F11" i="11" s="1"/>
  <c r="E10" i="11"/>
  <c r="E9" i="11"/>
  <c r="F9" i="11" s="1"/>
  <c r="E8" i="11"/>
  <c r="F8" i="11" s="1"/>
  <c r="E7" i="11"/>
  <c r="F7" i="11" s="1"/>
  <c r="M35" i="10"/>
  <c r="C9" i="17" s="1"/>
  <c r="E34" i="10"/>
  <c r="E33" i="10"/>
  <c r="F33" i="10" s="1"/>
  <c r="E31" i="10"/>
  <c r="F31" i="10" s="1"/>
  <c r="E30" i="10"/>
  <c r="E29" i="10"/>
  <c r="E28" i="10"/>
  <c r="E27" i="10"/>
  <c r="E26" i="10"/>
  <c r="E25" i="10"/>
  <c r="E24" i="10"/>
  <c r="E23" i="10"/>
  <c r="E22" i="10"/>
  <c r="E21" i="10"/>
  <c r="F21" i="10" s="1"/>
  <c r="E20" i="10"/>
  <c r="E19" i="10"/>
  <c r="E18" i="10"/>
  <c r="E17" i="10"/>
  <c r="E16" i="10"/>
  <c r="E15" i="10"/>
  <c r="F15" i="10" s="1"/>
  <c r="E14" i="10"/>
  <c r="E13" i="10"/>
  <c r="E12" i="10"/>
  <c r="F12" i="10" s="1"/>
  <c r="E11" i="10"/>
  <c r="E10" i="10"/>
  <c r="E9" i="10"/>
  <c r="F9" i="10" s="1"/>
  <c r="E8" i="10"/>
  <c r="E7" i="10"/>
  <c r="E6" i="10"/>
  <c r="E5" i="10"/>
  <c r="M36" i="9"/>
  <c r="C8" i="17" s="1"/>
  <c r="E31" i="9"/>
  <c r="F31" i="9" s="1"/>
  <c r="E30" i="9"/>
  <c r="F30" i="9" s="1"/>
  <c r="E28" i="9"/>
  <c r="F28" i="9" s="1"/>
  <c r="E27" i="9"/>
  <c r="F27" i="9" s="1"/>
  <c r="E26" i="9"/>
  <c r="F26" i="9" s="1"/>
  <c r="E25" i="9"/>
  <c r="E24" i="9"/>
  <c r="E23" i="9"/>
  <c r="F23" i="9" s="1"/>
  <c r="E22" i="9"/>
  <c r="F22" i="9" s="1"/>
  <c r="E21" i="9"/>
  <c r="F21" i="9" s="1"/>
  <c r="E20" i="9"/>
  <c r="E19" i="9"/>
  <c r="F19" i="9" s="1"/>
  <c r="E18" i="9"/>
  <c r="E17" i="9"/>
  <c r="E16" i="9"/>
  <c r="F16" i="9" s="1"/>
  <c r="E15" i="9"/>
  <c r="F15" i="9" s="1"/>
  <c r="E14" i="9"/>
  <c r="F14" i="9" s="1"/>
  <c r="E13" i="9"/>
  <c r="F13" i="9" s="1"/>
  <c r="E11" i="9"/>
  <c r="E10" i="9"/>
  <c r="E9" i="9"/>
  <c r="E8" i="9"/>
  <c r="F8" i="9" s="1"/>
  <c r="E7" i="9"/>
  <c r="F7" i="9" s="1"/>
  <c r="E6" i="9"/>
  <c r="F6" i="9" s="1"/>
  <c r="M35" i="8"/>
  <c r="C7" i="17" s="1"/>
  <c r="E34" i="8"/>
  <c r="E33" i="8"/>
  <c r="F33" i="8" s="1"/>
  <c r="E31" i="8"/>
  <c r="F31" i="8" s="1"/>
  <c r="E30" i="8"/>
  <c r="F30" i="8" s="1"/>
  <c r="E29" i="8"/>
  <c r="F29" i="8" s="1"/>
  <c r="E28" i="8"/>
  <c r="F28" i="8" s="1"/>
  <c r="E27" i="8"/>
  <c r="E26" i="8"/>
  <c r="E25" i="8"/>
  <c r="F25" i="8" s="1"/>
  <c r="E24" i="8"/>
  <c r="F24" i="8" s="1"/>
  <c r="E23" i="8"/>
  <c r="F23" i="8" s="1"/>
  <c r="E22" i="8"/>
  <c r="F22" i="8" s="1"/>
  <c r="E21" i="8"/>
  <c r="F21" i="8" s="1"/>
  <c r="E20" i="8"/>
  <c r="E19" i="8"/>
  <c r="E18" i="8"/>
  <c r="F18" i="8" s="1"/>
  <c r="E17" i="8"/>
  <c r="F17" i="8" s="1"/>
  <c r="E16" i="8"/>
  <c r="F16" i="8" s="1"/>
  <c r="E15" i="8"/>
  <c r="F15" i="8" s="1"/>
  <c r="E14" i="8"/>
  <c r="F14" i="8" s="1"/>
  <c r="E13" i="8"/>
  <c r="E12" i="8"/>
  <c r="F12" i="8" s="1"/>
  <c r="E11" i="8"/>
  <c r="F11" i="8" s="1"/>
  <c r="E10" i="8"/>
  <c r="F10" i="8" s="1"/>
  <c r="E9" i="8"/>
  <c r="F9" i="8" s="1"/>
  <c r="E8" i="8"/>
  <c r="F8" i="8" s="1"/>
  <c r="E7" i="8"/>
  <c r="F7" i="8" s="1"/>
  <c r="E6" i="8"/>
  <c r="E5" i="8"/>
  <c r="M36" i="7"/>
  <c r="C6" i="1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6" i="6"/>
  <c r="F6" i="6" s="1"/>
  <c r="E7" i="6"/>
  <c r="F7" i="6" s="1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5" i="6"/>
  <c r="F5" i="6" s="1"/>
  <c r="E6" i="5"/>
  <c r="F6" i="5" s="1"/>
  <c r="E7" i="5"/>
  <c r="F7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E16" i="5"/>
  <c r="F16" i="5" s="1"/>
  <c r="E17" i="5"/>
  <c r="F17" i="5" s="1"/>
  <c r="E18" i="5"/>
  <c r="F18" i="5" s="1"/>
  <c r="E19" i="5"/>
  <c r="F19" i="5" s="1"/>
  <c r="E20" i="5"/>
  <c r="F20" i="5" s="1"/>
  <c r="E21" i="5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E32" i="5"/>
  <c r="E33" i="5"/>
  <c r="F33" i="5" s="1"/>
  <c r="E34" i="5"/>
  <c r="F34" i="5" s="1"/>
  <c r="E35" i="5"/>
  <c r="F35" i="5" s="1"/>
  <c r="E5" i="5"/>
  <c r="F5" i="5" s="1"/>
  <c r="F15" i="6"/>
  <c r="D21" i="5"/>
  <c r="F21" i="5" s="1"/>
  <c r="D32" i="5"/>
  <c r="D31" i="5"/>
  <c r="F31" i="5" s="1"/>
  <c r="D15" i="5"/>
  <c r="F15" i="5" s="1"/>
  <c r="M14" i="5"/>
  <c r="M13" i="5"/>
  <c r="M35" i="5"/>
  <c r="M34" i="5"/>
  <c r="M30" i="5"/>
  <c r="M29" i="5"/>
  <c r="M28" i="5"/>
  <c r="M27" i="5"/>
  <c r="M24" i="5"/>
  <c r="M23" i="5"/>
  <c r="M22" i="5"/>
  <c r="M17" i="5"/>
  <c r="M16" i="5"/>
  <c r="F34" i="3"/>
  <c r="F33" i="3"/>
  <c r="F29" i="3"/>
  <c r="F28" i="3"/>
  <c r="F27" i="3"/>
  <c r="F26" i="3"/>
  <c r="F23" i="3"/>
  <c r="F22" i="3"/>
  <c r="F21" i="3"/>
  <c r="F19" i="3"/>
  <c r="F16" i="3"/>
  <c r="F15" i="3"/>
  <c r="BS36" i="1"/>
  <c r="E15" i="2"/>
  <c r="B4" i="2"/>
  <c r="B14" i="2"/>
  <c r="E14" i="2" s="1"/>
  <c r="E17" i="2" s="1"/>
  <c r="BM36" i="1"/>
  <c r="BG36" i="1"/>
  <c r="BA36" i="1"/>
  <c r="AU36" i="1"/>
  <c r="AO36" i="1"/>
  <c r="AI36" i="1"/>
  <c r="AC36" i="1"/>
  <c r="W36" i="1"/>
  <c r="Q36" i="1"/>
  <c r="K36" i="1"/>
  <c r="E36" i="1"/>
  <c r="BT37" i="1"/>
  <c r="BN37" i="1"/>
  <c r="BH37" i="1"/>
  <c r="BB37" i="1"/>
  <c r="AV37" i="1"/>
  <c r="AP37" i="1"/>
  <c r="AJ37" i="1"/>
  <c r="AD37" i="1"/>
  <c r="X37" i="1"/>
  <c r="R37" i="1"/>
  <c r="L37" i="1"/>
  <c r="F37" i="1"/>
  <c r="C37" i="1" l="1"/>
  <c r="F11" i="7"/>
  <c r="F20" i="9"/>
  <c r="F33" i="9"/>
  <c r="F32" i="15"/>
  <c r="F9" i="9"/>
  <c r="F10" i="11"/>
  <c r="F31" i="11"/>
  <c r="F17" i="14"/>
  <c r="F21" i="7"/>
  <c r="D16" i="17"/>
  <c r="F33" i="6"/>
  <c r="B5" i="17" s="1"/>
  <c r="F36" i="9"/>
  <c r="B8" i="17" s="1"/>
  <c r="F35" i="13"/>
  <c r="B12" i="17" s="1"/>
  <c r="F36" i="11"/>
  <c r="B10" i="17" s="1"/>
  <c r="F36" i="12"/>
  <c r="B11" i="17" s="1"/>
  <c r="F36" i="14"/>
  <c r="B13" i="17" s="1"/>
  <c r="F36" i="16"/>
  <c r="B15" i="17" s="1"/>
  <c r="M36" i="5"/>
  <c r="C4" i="17" s="1"/>
  <c r="C16" i="17" s="1"/>
  <c r="F32" i="5"/>
  <c r="F36" i="7"/>
  <c r="B6" i="17" s="1"/>
  <c r="F35" i="10"/>
  <c r="B9" i="17" s="1"/>
  <c r="F35" i="15"/>
  <c r="B14" i="17" s="1"/>
  <c r="F35" i="8"/>
  <c r="B7" i="17" s="1"/>
  <c r="C36" i="1"/>
  <c r="F36" i="5" l="1"/>
  <c r="B4" i="17" s="1"/>
  <c r="B16" i="17" s="1"/>
</calcChain>
</file>

<file path=xl/sharedStrings.xml><?xml version="1.0" encoding="utf-8"?>
<sst xmlns="http://schemas.openxmlformats.org/spreadsheetml/2006/main" count="2522" uniqueCount="244">
  <si>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</si>
  <si>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</si>
  <si>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</si>
  <si>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</si>
  <si>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</si>
  <si>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</si>
  <si>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</si>
  <si>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</si>
  <si>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</si>
  <si>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</si>
  <si>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</si>
  <si>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</si>
  <si>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</t>
  </si>
  <si>
    <t>D</t>
  </si>
  <si>
    <t>Act</t>
  </si>
  <si>
    <t>Rep</t>
  </si>
  <si>
    <t>Km</t>
  </si>
  <si>
    <t>M</t>
  </si>
  <si>
    <t>S</t>
  </si>
  <si>
    <t>CTV</t>
  </si>
  <si>
    <t>Sheila</t>
  </si>
  <si>
    <t>V</t>
  </si>
  <si>
    <t>Auris</t>
  </si>
  <si>
    <t>L</t>
  </si>
  <si>
    <t>TV</t>
  </si>
  <si>
    <t>CVT</t>
  </si>
  <si>
    <r>
      <t xml:space="preserve">CTV </t>
    </r>
    <r>
      <rPr>
        <sz val="10"/>
        <color rgb="FFFF0000"/>
        <rFont val="Verdana"/>
        <family val="2"/>
      </rPr>
      <t>Tardy</t>
    </r>
  </si>
  <si>
    <t>Diplex Traoré</t>
  </si>
  <si>
    <t>Congé</t>
  </si>
  <si>
    <t>TVC</t>
  </si>
  <si>
    <t>CVT - Lyon</t>
  </si>
  <si>
    <t>CTV - tardy</t>
  </si>
  <si>
    <t>EFM - TV</t>
  </si>
  <si>
    <t>Booster - TV</t>
  </si>
  <si>
    <t xml:space="preserve">M </t>
  </si>
  <si>
    <r>
      <t xml:space="preserve">TV - </t>
    </r>
    <r>
      <rPr>
        <sz val="10"/>
        <color rgb="FFFF0000"/>
        <rFont val="Verdana"/>
        <family val="2"/>
      </rPr>
      <t>Sodera</t>
    </r>
  </si>
  <si>
    <t>Lyon</t>
  </si>
  <si>
    <t>ctv</t>
  </si>
  <si>
    <t>tv</t>
  </si>
  <si>
    <t>Craintilleux</t>
  </si>
  <si>
    <t>Craintilleux Elsa</t>
  </si>
  <si>
    <t>Paris</t>
  </si>
  <si>
    <r>
      <t xml:space="preserve">TV - </t>
    </r>
    <r>
      <rPr>
        <sz val="10"/>
        <color rgb="FFFF0000"/>
        <rFont val="Verdana"/>
        <family val="2"/>
      </rPr>
      <t>St clair</t>
    </r>
  </si>
  <si>
    <t>Vacance</t>
  </si>
  <si>
    <r>
      <rPr>
        <sz val="10"/>
        <color rgb="FFFF0000"/>
        <rFont val="Verdana"/>
        <family val="2"/>
      </rPr>
      <t>CFBM</t>
    </r>
    <r>
      <rPr>
        <sz val="10"/>
        <color theme="1"/>
        <rFont val="Verdana"/>
        <family val="2"/>
      </rPr>
      <t xml:space="preserve"> - TV</t>
    </r>
  </si>
  <si>
    <r>
      <t xml:space="preserve">TVC </t>
    </r>
    <r>
      <rPr>
        <sz val="10"/>
        <color rgb="FFFF0000"/>
        <rFont val="Verdana"/>
        <family val="2"/>
      </rPr>
      <t>PM</t>
    </r>
    <r>
      <rPr>
        <sz val="10"/>
        <color theme="1"/>
        <rFont val="Verdana"/>
        <family val="2"/>
      </rPr>
      <t xml:space="preserve"> </t>
    </r>
  </si>
  <si>
    <r>
      <rPr>
        <sz val="10"/>
        <color rgb="FFFF0000"/>
        <rFont val="Verdana"/>
        <family val="2"/>
      </rPr>
      <t>CFBM</t>
    </r>
    <r>
      <rPr>
        <sz val="10"/>
        <color theme="1"/>
        <rFont val="Verdana"/>
        <family val="2"/>
      </rPr>
      <t xml:space="preserve"> TV</t>
    </r>
  </si>
  <si>
    <r>
      <t xml:space="preserve">TV - </t>
    </r>
    <r>
      <rPr>
        <sz val="10"/>
        <color rgb="FFFF0000"/>
        <rFont val="Verdana"/>
        <family val="2"/>
      </rPr>
      <t>Golf (perrache)</t>
    </r>
  </si>
  <si>
    <r>
      <rPr>
        <sz val="10"/>
        <color rgb="FFFF0000"/>
        <rFont val="Verdana"/>
        <family val="2"/>
      </rPr>
      <t>Golf confluence</t>
    </r>
    <r>
      <rPr>
        <sz val="10"/>
        <color theme="1"/>
        <rFont val="Verdana"/>
        <family val="2"/>
      </rPr>
      <t xml:space="preserve"> - TV</t>
    </r>
  </si>
  <si>
    <t>Golf confluence - TVC</t>
  </si>
  <si>
    <r>
      <rPr>
        <sz val="10"/>
        <color rgb="FFFF0000"/>
        <rFont val="Verdana"/>
        <family val="2"/>
      </rPr>
      <t>Sheila</t>
    </r>
    <r>
      <rPr>
        <sz val="10"/>
        <color theme="1"/>
        <rFont val="Verdana"/>
        <family val="2"/>
      </rPr>
      <t xml:space="preserve"> - TV</t>
    </r>
  </si>
  <si>
    <r>
      <t xml:space="preserve">TV - </t>
    </r>
    <r>
      <rPr>
        <sz val="10"/>
        <color rgb="FFFF0000"/>
        <rFont val="Verdana"/>
        <family val="2"/>
      </rPr>
      <t>Domaine</t>
    </r>
  </si>
  <si>
    <t>Vacances</t>
  </si>
  <si>
    <r>
      <t xml:space="preserve">TV </t>
    </r>
    <r>
      <rPr>
        <sz val="10"/>
        <color rgb="FFFF0000"/>
        <rFont val="Verdana"/>
        <family val="2"/>
      </rPr>
      <t>Tardy</t>
    </r>
  </si>
  <si>
    <r>
      <rPr>
        <sz val="10"/>
        <color rgb="FFFF0000"/>
        <rFont val="Verdana"/>
        <family val="2"/>
      </rPr>
      <t>CCI</t>
    </r>
    <r>
      <rPr>
        <sz val="10"/>
        <color theme="1"/>
        <rFont val="Verdana"/>
        <family val="2"/>
      </rPr>
      <t xml:space="preserve"> - TV</t>
    </r>
  </si>
  <si>
    <r>
      <t xml:space="preserve">TV </t>
    </r>
    <r>
      <rPr>
        <sz val="10"/>
        <color rgb="FFFF0000"/>
        <rFont val="Verdana"/>
        <family val="2"/>
      </rPr>
      <t>St Clair</t>
    </r>
  </si>
  <si>
    <t>Golf</t>
  </si>
  <si>
    <r>
      <t xml:space="preserve">TV - </t>
    </r>
    <r>
      <rPr>
        <sz val="10"/>
        <color rgb="FFFF0000"/>
        <rFont val="Verdana"/>
        <family val="2"/>
      </rPr>
      <t>Promiscible</t>
    </r>
  </si>
  <si>
    <t>Golf/Laure</t>
  </si>
  <si>
    <t xml:space="preserve">Golf Laure </t>
  </si>
  <si>
    <r>
      <t xml:space="preserve">TV - </t>
    </r>
    <r>
      <rPr>
        <sz val="10"/>
        <color rgb="FFFF0000"/>
        <rFont val="Verdana"/>
        <family val="2"/>
      </rPr>
      <t>Golf Laure</t>
    </r>
  </si>
  <si>
    <t>Brindas - Golf gouverneur</t>
  </si>
  <si>
    <t>v</t>
  </si>
  <si>
    <r>
      <t xml:space="preserve">TV </t>
    </r>
    <r>
      <rPr>
        <sz val="10"/>
        <color rgb="FFFF0000"/>
        <rFont val="Verdana"/>
        <family val="2"/>
      </rPr>
      <t>CFBM</t>
    </r>
  </si>
  <si>
    <t>Dis clt</t>
  </si>
  <si>
    <t>km</t>
  </si>
  <si>
    <t>Repas</t>
  </si>
  <si>
    <t>Puissance fiscale</t>
  </si>
  <si>
    <t>Jusqu’à 5000 km</t>
  </si>
  <si>
    <t>de 5001 à 20000 km</t>
  </si>
  <si>
    <t>au-delà de 20000 km</t>
  </si>
  <si>
    <t>5 CV</t>
  </si>
  <si>
    <t>Totaux</t>
  </si>
  <si>
    <t>Janv</t>
  </si>
  <si>
    <t>Fév</t>
  </si>
  <si>
    <t>Juil</t>
  </si>
  <si>
    <t>Sept</t>
  </si>
  <si>
    <t>Oct</t>
  </si>
  <si>
    <t>Nov</t>
  </si>
  <si>
    <t>Déc</t>
  </si>
  <si>
    <t>(d x 0,305) + 1188</t>
  </si>
  <si>
    <t>d x 0,543</t>
  </si>
  <si>
    <t>d x 0,364</t>
  </si>
  <si>
    <t>Cacul frais km</t>
  </si>
  <si>
    <t>Distance</t>
  </si>
  <si>
    <t>Coût</t>
  </si>
  <si>
    <t>Calcul repas</t>
  </si>
  <si>
    <t>Non déclaré en ligne</t>
  </si>
  <si>
    <t>Montant retenu</t>
  </si>
  <si>
    <t>Frais kilométrique + repas pour déclaration d'impôt - revenus 2017</t>
  </si>
  <si>
    <t>Fête du travail</t>
  </si>
  <si>
    <t>Armistice 1945</t>
  </si>
  <si>
    <t>Ascension</t>
  </si>
  <si>
    <t>Pentecôte</t>
  </si>
  <si>
    <t>Fête nationale</t>
  </si>
  <si>
    <t>L. de Pâques</t>
  </si>
  <si>
    <t>Jour de l'an</t>
  </si>
  <si>
    <t>Assomption</t>
  </si>
  <si>
    <t>Armistice 1948</t>
  </si>
  <si>
    <t>Toussaint</t>
  </si>
  <si>
    <t>Noël</t>
  </si>
  <si>
    <t>R : Pontoise - Tassin</t>
  </si>
  <si>
    <t>A : Craint./Pontoise</t>
  </si>
  <si>
    <t>EML Pianos</t>
  </si>
  <si>
    <t>EML Pianos LYON, 27 Quai Romain Rolland, 69005 Lyon</t>
  </si>
  <si>
    <t>EML</t>
  </si>
  <si>
    <t>34 +33,3</t>
  </si>
  <si>
    <t>Indemnités kilométriques des dirigeants : les trajet déductibles</t>
  </si>
  <si>
    <r>
      <t>Quoi qu’il arrive il faut retenir le trajet </t>
    </r>
    <r>
      <rPr>
        <b/>
        <sz val="11"/>
        <color rgb="FF9B9A9A"/>
        <rFont val="Molengo"/>
      </rPr>
      <t>siège social ou votre établissement / fournisseur ou client</t>
    </r>
    <r>
      <rPr>
        <sz val="11"/>
        <color rgb="FF9B9A9A"/>
        <rFont val="Molengo"/>
      </rPr>
      <t>. Que vous décidiez de partir de votre domicile ou d’ailleurs, vous ne comptabilisez que le trajet entre votre travail et votre lieu de rendez-vous. Des sites (comme Mappy ou Gmap) calculent la distance d’un trajet selon le déplacement.</t>
    </r>
  </si>
  <si>
    <t>src : http://www.carre-rg.fr/blog/2016/07/07/indemnites-kilometriques/</t>
  </si>
  <si>
    <t>Conditions de remboursement des frais professionnels du gérant</t>
  </si>
  <si>
    <t>Les frais professionnels engagés au titre de l’activité doivent être dûment justifiés, cohérents avec la nature de l’activité et engagés dans l’intérêt de la société.</t>
  </si>
  <si>
    <t>https://www.expert-comptable-tpe.fr/articles/gerant-quels-frais-peuvent-vous-etre-rembourses/</t>
  </si>
  <si>
    <t>EcoREnt</t>
  </si>
  <si>
    <t>3,1 + 3,1</t>
  </si>
  <si>
    <t>Buro</t>
  </si>
  <si>
    <t>Arnaud</t>
  </si>
  <si>
    <t>26,6 + 25,9</t>
  </si>
  <si>
    <t>BBI</t>
  </si>
  <si>
    <t>37,3 + 37,8</t>
  </si>
  <si>
    <t>TOTAL</t>
  </si>
  <si>
    <t>New DecoBat</t>
  </si>
  <si>
    <t>Aller : Craintilleux - Pontoise</t>
  </si>
  <si>
    <t>Retour : Pontoise (Tassin ) Vienne</t>
  </si>
  <si>
    <t>Dépl. Prospect</t>
  </si>
  <si>
    <t>185 Rue André Citroën, 69740 Genas</t>
  </si>
  <si>
    <t>370 Rue Albert Camus, 42350 La Talaudière</t>
  </si>
  <si>
    <t>Ad Arnaud Demolition</t>
  </si>
  <si>
    <t>13 Quai Pasteur - 38200 Vienne</t>
  </si>
  <si>
    <t>ECO RENT</t>
  </si>
  <si>
    <t>RDV client</t>
  </si>
  <si>
    <t>Remboursement de frais</t>
  </si>
  <si>
    <t>Frais réel déclaration revenus</t>
  </si>
  <si>
    <t>27 Quai Romain Rolland, 69005 Lyon</t>
  </si>
  <si>
    <t>Total</t>
  </si>
  <si>
    <t>Nbe KM</t>
  </si>
  <si>
    <t>Date</t>
  </si>
  <si>
    <t>Destination</t>
  </si>
  <si>
    <t>Client / Prospect</t>
  </si>
  <si>
    <t>Coëf.</t>
  </si>
  <si>
    <t>barème : d x 0,543</t>
  </si>
  <si>
    <t>Décembre 2017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</si>
  <si>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</si>
  <si>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</si>
  <si>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</si>
  <si>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</si>
  <si>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</si>
  <si>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</si>
  <si>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</si>
  <si>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</si>
  <si>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</si>
  <si>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</si>
  <si>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</si>
  <si>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</si>
  <si>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</si>
  <si>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</si>
  <si>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</si>
  <si>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</si>
  <si>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</si>
  <si>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</si>
  <si>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</si>
  <si>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</si>
  <si>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</si>
  <si>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</si>
  <si>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</si>
  <si>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</si>
  <si>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</si>
  <si>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</si>
  <si>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</si>
  <si>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</si>
  <si>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</si>
  <si>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</si>
  <si>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</si>
  <si>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Novembre 2017</t>
  </si>
  <si>
    <t>Prospect</t>
  </si>
  <si>
    <t>Extérieur</t>
  </si>
  <si>
    <t>Bureau</t>
  </si>
  <si>
    <t>Prosp. Matin</t>
  </si>
  <si>
    <t>Auberives sur Varèze</t>
  </si>
  <si>
    <t>Mairie</t>
  </si>
  <si>
    <t>2 Rue des Ecoles - Auberives sur Varèze</t>
  </si>
  <si>
    <t>Buralistes de la Loire</t>
  </si>
  <si>
    <t>Chez Joelle - Craintilleux</t>
  </si>
  <si>
    <t>Formation Adwords</t>
  </si>
  <si>
    <t>Booster Com - 43 Rue Benoît Bennier - 69260 Charbnnières les Bains</t>
  </si>
  <si>
    <t>Formation Google Adwords</t>
  </si>
  <si>
    <t>ALSH</t>
  </si>
  <si>
    <t>5 Rue Emile Romanet 38370 St Clair du Rhone</t>
  </si>
  <si>
    <t>ALSH matin</t>
  </si>
  <si>
    <t>La Roche - 71570 Chasselas</t>
  </si>
  <si>
    <t xml:space="preserve">Moulin de St Veran </t>
  </si>
  <si>
    <t>Moulin St Veran</t>
  </si>
  <si>
    <t>Repos</t>
  </si>
  <si>
    <t>CFBM</t>
  </si>
  <si>
    <t>PMR</t>
  </si>
  <si>
    <t>53 Rue de l'Etang - 69760 Limonest</t>
  </si>
  <si>
    <t>CultureFood</t>
  </si>
  <si>
    <t>PMR du Rhône</t>
  </si>
  <si>
    <t>27 rue de la Favorite - 69005 Lyon</t>
  </si>
  <si>
    <t>Travail à domicile</t>
  </si>
  <si>
    <t>Buraliste</t>
  </si>
  <si>
    <t>Auberives/Varèze</t>
  </si>
  <si>
    <t>Travail depuis domicile</t>
  </si>
  <si>
    <t>Buralistes</t>
  </si>
  <si>
    <t>Fabienne</t>
  </si>
  <si>
    <t>Jury BTS St Romain en Gal</t>
  </si>
  <si>
    <t>Auberives</t>
  </si>
  <si>
    <t>3 Chemin du Génie  - 69200 Vénissieux</t>
  </si>
  <si>
    <t xml:space="preserve">Stoca </t>
  </si>
  <si>
    <t>Stoca</t>
  </si>
  <si>
    <t>Travail depuis le domicile</t>
  </si>
  <si>
    <t>Idéal Promotion</t>
  </si>
  <si>
    <t>73 ter Rue Francis de Pressensé - 69100 Villeurbanne</t>
  </si>
  <si>
    <t>Idéal Promo (jusqu'à 14h)</t>
  </si>
  <si>
    <t>Double S</t>
  </si>
  <si>
    <t>533 Chemin de Machon 69400 Gleize</t>
  </si>
  <si>
    <t>28 Chemin de Montray - 69110 Ste Foy les Lyon</t>
  </si>
  <si>
    <t>Délicieusement Votre</t>
  </si>
  <si>
    <t>Mairie St Clair</t>
  </si>
  <si>
    <t>Mairie de St Clair du Rhône</t>
  </si>
  <si>
    <t>Place Charles de Gaulle 38370 St Clair du Rhône</t>
  </si>
  <si>
    <t>VTC chez Booster Com</t>
  </si>
  <si>
    <t>43 Rue Benoît Bennier - 69260 Charbnnières les Bains</t>
  </si>
  <si>
    <t>Booster</t>
  </si>
  <si>
    <t>Systherm</t>
  </si>
  <si>
    <t>886 Route de la Lombardière 38200 Luzinay</t>
  </si>
  <si>
    <t>Diplex</t>
  </si>
  <si>
    <t>ZA de la Pichatière - Avenue Aldo Eriani + 38430 Moirans</t>
  </si>
  <si>
    <t>Diplex (Tdours)</t>
  </si>
  <si>
    <t>Année 2017</t>
  </si>
  <si>
    <t>Frais sté</t>
  </si>
  <si>
    <t>Déclaration revenu</t>
  </si>
  <si>
    <t>Ramadan du 27/05 au 25/05</t>
  </si>
  <si>
    <t>Ramadan du 27/05 au 25/06</t>
  </si>
  <si>
    <t>Rémunération</t>
  </si>
  <si>
    <t>Repas Noel</t>
  </si>
  <si>
    <t>Resto</t>
  </si>
  <si>
    <t>RDV</t>
  </si>
  <si>
    <t>Resto Belleville</t>
  </si>
  <si>
    <t>Règle km</t>
  </si>
  <si>
    <t>de 5001 à 20000</t>
  </si>
  <si>
    <t>(dx0,305)+1188</t>
  </si>
  <si>
    <t>137x4,75</t>
  </si>
  <si>
    <t>(12432x0,305)+1188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</si>
</sst>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mm\-yyyy"/>
    <numFmt numFmtId="165" formatCode="_-* #,##0\ _€_-;\-* #,##0\ _€_-;_-* &quot;-&quot;??\ _€_-;_-@_-"/>
  </numFmts>
  <fonts count="26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rgb="FF00B050"/>
      <name val="Verdana"/>
      <family val="2"/>
    </font>
    <font>
      <sz val="10"/>
      <color rgb="FFFFC000"/>
      <name val="Verdana"/>
      <family val="2"/>
    </font>
    <font>
      <b/>
      <sz val="10"/>
      <color rgb="FFFF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sz val="16.649999999999999"/>
      <color rgb="FF5D5E5F"/>
      <name val="Open Sans Condensed"/>
    </font>
    <font>
      <sz val="11"/>
      <color rgb="FF9B9A9A"/>
      <name val="Molengo"/>
    </font>
    <font>
      <b/>
      <sz val="11"/>
      <color rgb="FF9B9A9A"/>
      <name val="Molengo"/>
    </font>
    <font>
      <b/>
      <sz val="14"/>
      <color rgb="FFE34051"/>
      <name val="Open Sans"/>
      <family val="2"/>
    </font>
    <font>
      <sz val="12"/>
      <color rgb="FF3E4C61"/>
      <name val="Open Sans"/>
      <family val="2"/>
    </font>
    <font>
      <u/>
      <sz val="10"/>
      <color theme="10"/>
      <name val="Verdana"/>
      <family val="2"/>
    </font>
    <font>
      <sz val="9"/>
      <name val="Geneva"/>
    </font>
    <font>
      <b/>
      <sz val="10"/>
      <name val="Verdana"/>
      <family val="2"/>
    </font>
    <font>
      <sz val="10"/>
      <name val="Verdana"/>
      <family val="2"/>
    </font>
    <font>
      <b/>
      <i/>
      <u/>
      <sz val="10"/>
      <name val="Verdana"/>
      <family val="2"/>
    </font>
    <font>
      <sz val="16"/>
      <color theme="1"/>
      <name val="Ubuntu"/>
      <family val="2"/>
    </font>
    <font>
      <sz val="16"/>
      <color rgb="FFE25046"/>
      <name val="Ubuntu"/>
      <family val="2"/>
    </font>
    <font>
      <sz val="14"/>
      <color theme="1"/>
      <name val="Ubuntu"/>
      <family val="2"/>
    </font>
    <font>
      <sz val="10"/>
      <color theme="0" tint="-0.249977111117893"/>
      <name val="Verdana"/>
      <family val="2"/>
    </font>
    <font>
      <sz val="14"/>
      <color rgb="FF2C3E50"/>
      <name val="Ubuntu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3" tint="0.59999389629810485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3" tint="0.59999389629810485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3" tint="0.59999389629810485"/>
      </right>
      <top/>
      <bottom style="thin">
        <color theme="0" tint="-0.14999847407452621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/>
      <bottom style="thin">
        <color theme="0" tint="-0.14999847407452621"/>
      </bottom>
      <diagonal/>
    </border>
    <border>
      <left style="medium">
        <color theme="3" tint="0.59999389629810485"/>
      </left>
      <right style="medium">
        <color theme="3" tint="0.59999389629810485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3" tint="0.59999389629810485"/>
      </left>
      <right style="medium">
        <color theme="3" tint="0.59999389629810485"/>
      </right>
      <top style="thin">
        <color theme="0" tint="-0.14999847407452621"/>
      </top>
      <bottom/>
      <diagonal/>
    </border>
    <border>
      <left style="medium">
        <color theme="3" tint="0.59999389629810485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theme="3" tint="0.59999389629810485"/>
      </right>
      <top style="thin">
        <color theme="0" tint="-0.14999847407452621"/>
      </top>
      <bottom/>
      <diagonal/>
    </border>
    <border>
      <left style="medium">
        <color theme="3" tint="0.59999389629810485"/>
      </left>
      <right style="thin">
        <color theme="0" tint="-0.14999847407452621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0" tint="-0.14999847407452621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0" tint="-0.1499984740745262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</cellStyleXfs>
  <cellXfs count="25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11" fontId="3" fillId="0" borderId="4" xfId="0" applyNumberFormat="1" applyFont="1" applyBorder="1" applyAlignment="1">
      <alignment horizontal="center"/>
    </xf>
    <xf numFmtId="11" fontId="3" fillId="0" borderId="0" xfId="0" applyNumberFormat="1" applyFont="1" applyBorder="1" applyAlignment="1">
      <alignment horizontal="center"/>
    </xf>
    <xf numFmtId="11" fontId="3" fillId="0" borderId="5" xfId="0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11" fontId="3" fillId="0" borderId="0" xfId="0" applyNumberFormat="1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0" fillId="0" borderId="0" xfId="1" applyNumberFormat="1" applyFont="1" applyBorder="1" applyAlignment="1">
      <alignment horizontal="center"/>
    </xf>
    <xf numFmtId="0" fontId="5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2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2" borderId="0" xfId="0" applyFont="1" applyFill="1" applyBorder="1"/>
    <xf numFmtId="0" fontId="5" fillId="0" borderId="0" xfId="0" applyFont="1" applyFill="1" applyBorder="1"/>
    <xf numFmtId="0" fontId="5" fillId="2" borderId="0" xfId="0" applyFont="1" applyFill="1" applyBorder="1"/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2" fillId="0" borderId="7" xfId="0" applyFont="1" applyBorder="1"/>
    <xf numFmtId="0" fontId="0" fillId="2" borderId="8" xfId="0" applyFill="1" applyBorder="1"/>
    <xf numFmtId="0" fontId="0" fillId="0" borderId="7" xfId="1" applyNumberFormat="1" applyFont="1" applyBorder="1" applyAlignment="1">
      <alignment horizontal="center"/>
    </xf>
    <xf numFmtId="0" fontId="2" fillId="0" borderId="0" xfId="0" applyFont="1"/>
    <xf numFmtId="11" fontId="6" fillId="0" borderId="0" xfId="0" applyNumberFormat="1" applyFont="1" applyBorder="1" applyAlignment="1">
      <alignment horizontal="center"/>
    </xf>
    <xf numFmtId="0" fontId="2" fillId="2" borderId="7" xfId="0" applyFont="1" applyFill="1" applyBorder="1"/>
    <xf numFmtId="0" fontId="5" fillId="0" borderId="7" xfId="0" applyFont="1" applyBorder="1"/>
    <xf numFmtId="0" fontId="3" fillId="0" borderId="0" xfId="0" applyFont="1"/>
    <xf numFmtId="0" fontId="6" fillId="0" borderId="0" xfId="0" applyFont="1"/>
    <xf numFmtId="0" fontId="3" fillId="0" borderId="0" xfId="1" applyNumberFormat="1" applyFont="1" applyAlignment="1">
      <alignment horizontal="center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3" fillId="0" borderId="0" xfId="2" applyFont="1" applyAlignment="1">
      <alignment horizontal="center"/>
    </xf>
    <xf numFmtId="44" fontId="3" fillId="0" borderId="0" xfId="2" applyFont="1"/>
    <xf numFmtId="0" fontId="9" fillId="0" borderId="0" xfId="0" applyFont="1"/>
    <xf numFmtId="44" fontId="10" fillId="0" borderId="0" xfId="2" applyFont="1"/>
    <xf numFmtId="8" fontId="3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1" fontId="3" fillId="0" borderId="15" xfId="0" applyNumberFormat="1" applyFont="1" applyBorder="1" applyAlignment="1">
      <alignment horizontal="center" vertical="center"/>
    </xf>
    <xf numFmtId="11" fontId="3" fillId="0" borderId="16" xfId="0" applyNumberFormat="1" applyFont="1" applyBorder="1" applyAlignment="1">
      <alignment horizontal="center" vertical="center"/>
    </xf>
    <xf numFmtId="11" fontId="6" fillId="0" borderId="16" xfId="0" applyNumberFormat="1" applyFont="1" applyBorder="1" applyAlignment="1">
      <alignment horizontal="center" vertical="center"/>
    </xf>
    <xf numFmtId="11" fontId="3" fillId="0" borderId="1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1" fontId="3" fillId="0" borderId="1" xfId="0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11" fontId="3" fillId="0" borderId="2" xfId="0" applyNumberFormat="1" applyFont="1" applyBorder="1" applyAlignment="1">
      <alignment horizontal="center" vertical="center"/>
    </xf>
    <xf numFmtId="11" fontId="6" fillId="0" borderId="2" xfId="0" applyNumberFormat="1" applyFont="1" applyBorder="1" applyAlignment="1">
      <alignment horizontal="center" vertical="center"/>
    </xf>
    <xf numFmtId="11" fontId="3" fillId="0" borderId="3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3"/>
    <xf numFmtId="0" fontId="0" fillId="0" borderId="0" xfId="0" applyFont="1"/>
    <xf numFmtId="0" fontId="19" fillId="0" borderId="0" xfId="4" applyFont="1" applyAlignment="1">
      <alignment horizontal="center"/>
    </xf>
    <xf numFmtId="0" fontId="19" fillId="0" borderId="0" xfId="4" applyFont="1"/>
    <xf numFmtId="0" fontId="18" fillId="6" borderId="18" xfId="4" applyFont="1" applyFill="1" applyBorder="1" applyAlignment="1">
      <alignment vertical="center"/>
    </xf>
    <xf numFmtId="14" fontId="19" fillId="0" borderId="18" xfId="4" applyNumberFormat="1" applyFont="1" applyFill="1" applyBorder="1" applyAlignment="1">
      <alignment vertical="center"/>
    </xf>
    <xf numFmtId="0" fontId="19" fillId="0" borderId="18" xfId="4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14" fontId="19" fillId="9" borderId="18" xfId="4" applyNumberFormat="1" applyFont="1" applyFill="1" applyBorder="1" applyAlignment="1">
      <alignment vertical="center"/>
    </xf>
    <xf numFmtId="0" fontId="19" fillId="9" borderId="18" xfId="4" applyFont="1" applyFill="1" applyBorder="1" applyAlignment="1">
      <alignment vertical="center"/>
    </xf>
    <xf numFmtId="14" fontId="19" fillId="2" borderId="18" xfId="4" applyNumberFormat="1" applyFont="1" applyFill="1" applyBorder="1" applyAlignment="1">
      <alignment vertical="center"/>
    </xf>
    <xf numFmtId="0" fontId="19" fillId="2" borderId="18" xfId="4" applyFont="1" applyFill="1" applyBorder="1" applyAlignment="1">
      <alignment vertical="center"/>
    </xf>
    <xf numFmtId="0" fontId="21" fillId="0" borderId="0" xfId="0" applyFont="1"/>
    <xf numFmtId="0" fontId="23" fillId="0" borderId="0" xfId="0" applyFont="1" applyAlignment="1">
      <alignment vertical="center"/>
    </xf>
    <xf numFmtId="0" fontId="0" fillId="5" borderId="19" xfId="0" applyFill="1" applyBorder="1"/>
    <xf numFmtId="0" fontId="0" fillId="5" borderId="20" xfId="0" applyFill="1" applyBorder="1"/>
    <xf numFmtId="0" fontId="3" fillId="5" borderId="20" xfId="0" applyFont="1" applyFill="1" applyBorder="1"/>
    <xf numFmtId="14" fontId="19" fillId="0" borderId="21" xfId="4" applyNumberFormat="1" applyFont="1" applyFill="1" applyBorder="1" applyAlignment="1">
      <alignment vertical="center"/>
    </xf>
    <xf numFmtId="0" fontId="19" fillId="0" borderId="21" xfId="4" applyFont="1" applyFill="1" applyBorder="1" applyAlignment="1">
      <alignment vertical="center"/>
    </xf>
    <xf numFmtId="164" fontId="18" fillId="5" borderId="19" xfId="4" applyNumberFormat="1" applyFont="1" applyFill="1" applyBorder="1" applyAlignment="1">
      <alignment vertical="center"/>
    </xf>
    <xf numFmtId="164" fontId="18" fillId="5" borderId="20" xfId="4" applyNumberFormat="1" applyFont="1" applyFill="1" applyBorder="1" applyAlignment="1">
      <alignment vertical="center"/>
    </xf>
    <xf numFmtId="0" fontId="19" fillId="5" borderId="20" xfId="4" applyFont="1" applyFill="1" applyBorder="1" applyAlignment="1">
      <alignment vertical="center"/>
    </xf>
    <xf numFmtId="0" fontId="18" fillId="6" borderId="18" xfId="4" applyFont="1" applyFill="1" applyBorder="1" applyAlignment="1">
      <alignment horizontal="center" vertical="center"/>
    </xf>
    <xf numFmtId="0" fontId="19" fillId="2" borderId="18" xfId="4" applyFont="1" applyFill="1" applyBorder="1" applyAlignment="1">
      <alignment horizontal="center" vertical="center"/>
    </xf>
    <xf numFmtId="0" fontId="19" fillId="5" borderId="20" xfId="4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44" fontId="0" fillId="0" borderId="0" xfId="2" applyFont="1"/>
    <xf numFmtId="44" fontId="19" fillId="0" borderId="0" xfId="2" applyFont="1"/>
    <xf numFmtId="44" fontId="19" fillId="2" borderId="18" xfId="2" applyFont="1" applyFill="1" applyBorder="1" applyAlignment="1">
      <alignment vertical="center"/>
    </xf>
    <xf numFmtId="44" fontId="19" fillId="7" borderId="18" xfId="2" applyFont="1" applyFill="1" applyBorder="1" applyAlignment="1">
      <alignment vertical="center"/>
    </xf>
    <xf numFmtId="44" fontId="18" fillId="5" borderId="18" xfId="2" applyFont="1" applyFill="1" applyBorder="1" applyAlignment="1">
      <alignment vertical="center"/>
    </xf>
    <xf numFmtId="0" fontId="19" fillId="0" borderId="18" xfId="4" applyFont="1" applyFill="1" applyBorder="1" applyAlignment="1">
      <alignment horizontal="center" vertical="center"/>
    </xf>
    <xf numFmtId="0" fontId="19" fillId="0" borderId="21" xfId="4" applyFont="1" applyFill="1" applyBorder="1" applyAlignment="1">
      <alignment horizontal="center" vertical="center"/>
    </xf>
    <xf numFmtId="44" fontId="18" fillId="6" borderId="18" xfId="2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5" borderId="19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44" fontId="19" fillId="0" borderId="18" xfId="2" applyFont="1" applyFill="1" applyBorder="1" applyAlignment="1">
      <alignment vertical="center"/>
    </xf>
    <xf numFmtId="0" fontId="19" fillId="9" borderId="18" xfId="4" applyFont="1" applyFill="1" applyBorder="1" applyAlignment="1">
      <alignment horizontal="center" vertical="center"/>
    </xf>
    <xf numFmtId="44" fontId="19" fillId="9" borderId="18" xfId="2" applyFont="1" applyFill="1" applyBorder="1" applyAlignment="1">
      <alignment vertical="center"/>
    </xf>
    <xf numFmtId="0" fontId="0" fillId="5" borderId="0" xfId="0" applyFill="1"/>
    <xf numFmtId="14" fontId="19" fillId="9" borderId="18" xfId="4" quotePrefix="1" applyNumberFormat="1" applyFont="1" applyFill="1" applyBorder="1" applyAlignment="1">
      <alignment horizontal="center" vertical="center"/>
    </xf>
    <xf numFmtId="14" fontId="19" fillId="2" borderId="18" xfId="4" quotePrefix="1" applyNumberFormat="1" applyFont="1" applyFill="1" applyBorder="1" applyAlignment="1">
      <alignment horizontal="center" vertical="center"/>
    </xf>
    <xf numFmtId="14" fontId="19" fillId="10" borderId="18" xfId="4" quotePrefix="1" applyNumberFormat="1" applyFont="1" applyFill="1" applyBorder="1" applyAlignment="1">
      <alignment horizontal="center" vertical="center"/>
    </xf>
    <xf numFmtId="14" fontId="19" fillId="10" borderId="18" xfId="4" applyNumberFormat="1" applyFont="1" applyFill="1" applyBorder="1" applyAlignment="1">
      <alignment vertical="center"/>
    </xf>
    <xf numFmtId="0" fontId="19" fillId="10" borderId="18" xfId="4" applyFont="1" applyFill="1" applyBorder="1" applyAlignment="1">
      <alignment vertical="center"/>
    </xf>
    <xf numFmtId="0" fontId="19" fillId="10" borderId="18" xfId="4" applyFont="1" applyFill="1" applyBorder="1" applyAlignment="1">
      <alignment horizontal="center" vertical="center"/>
    </xf>
    <xf numFmtId="44" fontId="19" fillId="10" borderId="18" xfId="2" applyFont="1" applyFill="1" applyBorder="1" applyAlignment="1">
      <alignment vertical="center"/>
    </xf>
    <xf numFmtId="0" fontId="0" fillId="5" borderId="18" xfId="0" applyFill="1" applyBorder="1"/>
    <xf numFmtId="0" fontId="0" fillId="10" borderId="18" xfId="0" applyFill="1" applyBorder="1" applyAlignment="1">
      <alignment horizontal="center" vertical="center"/>
    </xf>
    <xf numFmtId="0" fontId="0" fillId="10" borderId="18" xfId="0" applyFill="1" applyBorder="1" applyAlignment="1">
      <alignment vertical="center"/>
    </xf>
    <xf numFmtId="0" fontId="3" fillId="10" borderId="18" xfId="0" applyFont="1" applyFill="1" applyBorder="1" applyAlignment="1">
      <alignment vertical="center"/>
    </xf>
    <xf numFmtId="14" fontId="19" fillId="0" borderId="18" xfId="4" quotePrefix="1" applyNumberFormat="1" applyFont="1" applyFill="1" applyBorder="1" applyAlignment="1">
      <alignment horizontal="center" vertical="center"/>
    </xf>
    <xf numFmtId="11" fontId="3" fillId="11" borderId="21" xfId="0" applyNumberFormat="1" applyFont="1" applyFill="1" applyBorder="1" applyAlignment="1">
      <alignment horizontal="center" vertical="center"/>
    </xf>
    <xf numFmtId="11" fontId="3" fillId="11" borderId="18" xfId="0" applyNumberFormat="1" applyFont="1" applyFill="1" applyBorder="1" applyAlignment="1">
      <alignment horizontal="center" vertical="center"/>
    </xf>
    <xf numFmtId="11" fontId="6" fillId="11" borderId="18" xfId="0" applyNumberFormat="1" applyFont="1" applyFill="1" applyBorder="1" applyAlignment="1">
      <alignment horizontal="center" vertical="center"/>
    </xf>
    <xf numFmtId="0" fontId="19" fillId="0" borderId="0" xfId="4" applyFont="1" applyBorder="1" applyAlignment="1">
      <alignment vertical="top"/>
    </xf>
    <xf numFmtId="0" fontId="24" fillId="0" borderId="0" xfId="4" applyFont="1" applyAlignment="1">
      <alignment horizontal="center" vertical="top"/>
    </xf>
    <xf numFmtId="0" fontId="19" fillId="0" borderId="0" xfId="4" applyFont="1" applyAlignment="1">
      <alignment vertical="top"/>
    </xf>
    <xf numFmtId="0" fontId="19" fillId="0" borderId="0" xfId="4" applyFont="1" applyBorder="1" applyAlignment="1">
      <alignment horizontal="center" vertical="top"/>
    </xf>
    <xf numFmtId="0" fontId="20" fillId="0" borderId="0" xfId="4" applyFont="1" applyAlignment="1">
      <alignment horizontal="center" vertical="top"/>
    </xf>
    <xf numFmtId="44" fontId="0" fillId="0" borderId="0" xfId="2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165" fontId="18" fillId="5" borderId="18" xfId="1" applyNumberFormat="1" applyFont="1" applyFill="1" applyBorder="1" applyAlignment="1">
      <alignment vertical="center"/>
    </xf>
    <xf numFmtId="165" fontId="0" fillId="0" borderId="18" xfId="1" applyNumberFormat="1" applyFont="1" applyBorder="1" applyAlignment="1">
      <alignment vertical="center"/>
    </xf>
    <xf numFmtId="165" fontId="0" fillId="2" borderId="18" xfId="1" applyNumberFormat="1" applyFont="1" applyFill="1" applyBorder="1" applyAlignment="1">
      <alignment vertical="center"/>
    </xf>
    <xf numFmtId="165" fontId="18" fillId="5" borderId="22" xfId="1" applyNumberFormat="1" applyFont="1" applyFill="1" applyBorder="1" applyAlignment="1">
      <alignment vertical="center"/>
    </xf>
    <xf numFmtId="165" fontId="3" fillId="11" borderId="18" xfId="1" applyNumberFormat="1" applyFont="1" applyFill="1" applyBorder="1" applyAlignment="1">
      <alignment horizontal="center" vertical="center"/>
    </xf>
    <xf numFmtId="165" fontId="0" fillId="10" borderId="18" xfId="1" applyNumberFormat="1" applyFont="1" applyFill="1" applyBorder="1" applyAlignment="1">
      <alignment vertical="center"/>
    </xf>
    <xf numFmtId="165" fontId="0" fillId="0" borderId="0" xfId="1" applyNumberFormat="1" applyFont="1"/>
    <xf numFmtId="165" fontId="0" fillId="0" borderId="0" xfId="1" applyNumberFormat="1" applyFont="1" applyAlignment="1">
      <alignment vertical="top"/>
    </xf>
    <xf numFmtId="165" fontId="0" fillId="5" borderId="18" xfId="1" applyNumberFormat="1" applyFont="1" applyFill="1" applyBorder="1" applyAlignment="1">
      <alignment vertical="center"/>
    </xf>
    <xf numFmtId="43" fontId="19" fillId="0" borderId="18" xfId="1" applyFont="1" applyFill="1" applyBorder="1" applyAlignment="1">
      <alignment vertical="center"/>
    </xf>
    <xf numFmtId="43" fontId="19" fillId="0" borderId="0" xfId="1" applyFont="1" applyAlignment="1">
      <alignment horizontal="center"/>
    </xf>
    <xf numFmtId="43" fontId="18" fillId="6" borderId="18" xfId="1" applyFont="1" applyFill="1" applyBorder="1" applyAlignment="1">
      <alignment horizontal="center" vertical="center"/>
    </xf>
    <xf numFmtId="43" fontId="19" fillId="0" borderId="18" xfId="1" applyFont="1" applyFill="1" applyBorder="1" applyAlignment="1">
      <alignment horizontal="center" vertical="center"/>
    </xf>
    <xf numFmtId="43" fontId="19" fillId="2" borderId="18" xfId="1" applyFont="1" applyFill="1" applyBorder="1" applyAlignment="1">
      <alignment horizontal="center" vertical="center"/>
    </xf>
    <xf numFmtId="43" fontId="19" fillId="5" borderId="20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165" fontId="0" fillId="2" borderId="18" xfId="1" applyNumberFormat="1" applyFont="1" applyFill="1" applyBorder="1" applyAlignment="1">
      <alignment horizontal="center" vertical="center"/>
    </xf>
    <xf numFmtId="165" fontId="0" fillId="11" borderId="18" xfId="1" applyNumberFormat="1" applyFont="1" applyFill="1" applyBorder="1" applyAlignment="1">
      <alignment vertical="center"/>
    </xf>
    <xf numFmtId="165" fontId="0" fillId="8" borderId="18" xfId="1" applyNumberFormat="1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5" fontId="0" fillId="0" borderId="0" xfId="1" applyNumberFormat="1" applyFont="1" applyAlignment="1">
      <alignment horizontal="center" vertical="top"/>
    </xf>
    <xf numFmtId="165" fontId="0" fillId="5" borderId="18" xfId="1" applyNumberFormat="1" applyFont="1" applyFill="1" applyBorder="1" applyAlignment="1">
      <alignment horizontal="center" vertic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43" fontId="0" fillId="0" borderId="0" xfId="1" applyNumberFormat="1" applyFont="1"/>
    <xf numFmtId="0" fontId="3" fillId="0" borderId="18" xfId="0" applyFont="1" applyBorder="1" applyAlignment="1">
      <alignment vertical="center"/>
    </xf>
    <xf numFmtId="165" fontId="0" fillId="0" borderId="24" xfId="1" applyNumberFormat="1" applyFont="1" applyBorder="1" applyAlignment="1">
      <alignment vertical="center"/>
    </xf>
    <xf numFmtId="44" fontId="0" fillId="0" borderId="25" xfId="2" applyFont="1" applyBorder="1" applyAlignment="1">
      <alignment vertical="center"/>
    </xf>
    <xf numFmtId="165" fontId="25" fillId="0" borderId="26" xfId="1" applyNumberFormat="1" applyFont="1" applyBorder="1" applyAlignment="1">
      <alignment horizontal="center" vertical="center" wrapText="1"/>
    </xf>
    <xf numFmtId="165" fontId="25" fillId="0" borderId="22" xfId="1" applyNumberFormat="1" applyFont="1" applyBorder="1" applyAlignment="1">
      <alignment horizontal="center" vertical="center" wrapText="1"/>
    </xf>
    <xf numFmtId="165" fontId="25" fillId="0" borderId="27" xfId="1" applyNumberFormat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3" fillId="10" borderId="19" xfId="0" applyFont="1" applyFill="1" applyBorder="1" applyAlignment="1">
      <alignment vertical="center"/>
    </xf>
    <xf numFmtId="0" fontId="25" fillId="0" borderId="31" xfId="0" applyFont="1" applyBorder="1" applyAlignment="1">
      <alignment horizontal="center" vertical="center" wrapText="1"/>
    </xf>
    <xf numFmtId="44" fontId="0" fillId="0" borderId="32" xfId="0" applyNumberFormat="1" applyBorder="1" applyAlignment="1">
      <alignment vertical="center"/>
    </xf>
    <xf numFmtId="44" fontId="0" fillId="0" borderId="33" xfId="0" applyNumberFormat="1" applyBorder="1" applyAlignment="1">
      <alignment vertical="center"/>
    </xf>
    <xf numFmtId="165" fontId="0" fillId="0" borderId="34" xfId="1" applyNumberFormat="1" applyFont="1" applyBorder="1" applyAlignment="1">
      <alignment vertical="center"/>
    </xf>
    <xf numFmtId="165" fontId="0" fillId="0" borderId="21" xfId="1" applyNumberFormat="1" applyFont="1" applyBorder="1" applyAlignment="1">
      <alignment vertical="center"/>
    </xf>
    <xf numFmtId="44" fontId="0" fillId="0" borderId="35" xfId="2" applyFont="1" applyBorder="1" applyAlignment="1">
      <alignment vertical="center"/>
    </xf>
    <xf numFmtId="44" fontId="3" fillId="10" borderId="23" xfId="0" applyNumberFormat="1" applyFont="1" applyFill="1" applyBorder="1" applyAlignment="1">
      <alignment vertical="center"/>
    </xf>
    <xf numFmtId="165" fontId="3" fillId="10" borderId="36" xfId="1" applyNumberFormat="1" applyFont="1" applyFill="1" applyBorder="1" applyAlignment="1">
      <alignment vertical="center"/>
    </xf>
    <xf numFmtId="165" fontId="3" fillId="10" borderId="37" xfId="1" applyNumberFormat="1" applyFont="1" applyFill="1" applyBorder="1" applyAlignment="1">
      <alignment vertical="center"/>
    </xf>
    <xf numFmtId="44" fontId="3" fillId="10" borderId="38" xfId="0" applyNumberFormat="1" applyFont="1" applyFill="1" applyBorder="1" applyAlignment="1">
      <alignment vertical="center"/>
    </xf>
    <xf numFmtId="165" fontId="3" fillId="0" borderId="0" xfId="1" applyNumberFormat="1" applyFont="1"/>
    <xf numFmtId="0" fontId="3" fillId="0" borderId="39" xfId="0" applyFont="1" applyFill="1" applyBorder="1" applyAlignment="1">
      <alignment vertical="center"/>
    </xf>
    <xf numFmtId="165" fontId="3" fillId="0" borderId="0" xfId="0" applyNumberFormat="1" applyFont="1"/>
    <xf numFmtId="165" fontId="0" fillId="0" borderId="0" xfId="1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17" fontId="23" fillId="0" borderId="0" xfId="0" quotePrefix="1" applyNumberFormat="1" applyFont="1" applyAlignment="1">
      <alignment horizontal="center" vertical="center"/>
    </xf>
    <xf numFmtId="165" fontId="25" fillId="0" borderId="28" xfId="1" applyNumberFormat="1" applyFont="1" applyBorder="1" applyAlignment="1">
      <alignment horizontal="center" vertical="center" wrapText="1"/>
    </xf>
    <xf numFmtId="165" fontId="25" fillId="0" borderId="29" xfId="1" applyNumberFormat="1" applyFont="1" applyBorder="1" applyAlignment="1">
      <alignment horizontal="center" vertical="center" wrapText="1"/>
    </xf>
    <xf numFmtId="165" fontId="25" fillId="0" borderId="30" xfId="1" applyNumberFormat="1" applyFont="1" applyBorder="1" applyAlignment="1">
      <alignment horizontal="center" vertical="center" wrapText="1"/>
    </xf>
  </cellXfs>
  <cellStyles count="5">
    <cellStyle name="Lien hypertexte" xfId="3" builtinId="8"/>
    <cellStyle name="Milliers" xfId="1" builtinId="3"/>
    <cellStyle name="Monétaire" xfId="2" builtinId="4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2C3E50"/>
      <color rgb="FFE25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xpert-comptable-tpe.fr/articles/gerant-quels-frais-peuvent-vous-etre-rembourses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2"/>
  <sheetViews>
    <sheetView workbookViewId="0">
      <selection sqref="A1:XFD3"/>
    </sheetView>
  </sheetViews>
  <sheetFormatPr baseColWidth="10" defaultRowHeight="12.75"/>
  <cols>
    <col min="1" max="2" width="4.875" style="2" customWidth="1"/>
    <col min="4" max="4" width="6.625" style="39" customWidth="1"/>
    <col min="5" max="5" width="5.625" customWidth="1"/>
    <col min="7" max="8" width="4.875" style="2" customWidth="1"/>
    <col min="9" max="9" width="6.625" customWidth="1"/>
    <col min="10" max="10" width="6.625" style="39" customWidth="1"/>
    <col min="11" max="11" width="5.625" customWidth="1"/>
    <col min="13" max="13" width="4.875" style="2" customWidth="1"/>
    <col min="14" max="14" width="6.625" style="2" customWidth="1"/>
    <col min="16" max="16" width="6.625" style="39" customWidth="1"/>
    <col min="17" max="17" width="5.625" customWidth="1"/>
    <col min="19" max="19" width="6.625" customWidth="1"/>
    <col min="20" max="20" width="4.875" customWidth="1"/>
    <col min="22" max="22" width="6.625" style="39" customWidth="1"/>
    <col min="23" max="23" width="5.625" customWidth="1"/>
    <col min="25" max="26" width="4.875" style="2" customWidth="1"/>
    <col min="28" max="28" width="6.625" style="39" customWidth="1"/>
    <col min="29" max="29" width="5.625" customWidth="1"/>
    <col min="31" max="32" width="4.875" customWidth="1"/>
    <col min="34" max="34" width="6.625" style="39" customWidth="1"/>
    <col min="35" max="35" width="5.625" customWidth="1"/>
    <col min="37" max="38" width="4.875" customWidth="1"/>
    <col min="40" max="40" width="6.625" style="39" customWidth="1"/>
    <col min="41" max="41" width="5.625" customWidth="1"/>
    <col min="43" max="44" width="4.875" style="2" customWidth="1"/>
    <col min="46" max="46" width="6.625" style="39" customWidth="1"/>
    <col min="47" max="47" width="5.625" customWidth="1"/>
    <col min="49" max="50" width="4.875" style="2" customWidth="1"/>
    <col min="52" max="52" width="6.625" customWidth="1"/>
    <col min="53" max="53" width="5.625" customWidth="1"/>
    <col min="55" max="56" width="4.875" style="2" customWidth="1"/>
    <col min="58" max="58" width="6.625" customWidth="1"/>
    <col min="59" max="59" width="5.625" customWidth="1"/>
    <col min="61" max="62" width="4.875" customWidth="1"/>
    <col min="64" max="64" width="6.625" customWidth="1"/>
    <col min="65" max="65" width="5.625" customWidth="1"/>
    <col min="67" max="67" width="4.875" style="2" customWidth="1"/>
    <col min="68" max="68" width="4.875" style="4" customWidth="1"/>
    <col min="70" max="70" width="6.625" customWidth="1"/>
    <col min="71" max="71" width="5.625" customWidth="1"/>
  </cols>
  <sheetData>
    <row r="1" spans="1:86" s="62" customFormat="1" ht="23.25" customHeight="1" thickBot="1">
      <c r="A1" s="60"/>
      <c r="B1" s="61" t="s">
        <v>89</v>
      </c>
      <c r="D1" s="63"/>
      <c r="G1" s="64"/>
      <c r="H1" s="60"/>
      <c r="I1" s="64"/>
      <c r="J1" s="63"/>
      <c r="K1" s="64"/>
      <c r="M1" s="64"/>
      <c r="N1" s="64"/>
      <c r="O1" s="60"/>
      <c r="P1" s="63"/>
      <c r="Q1" s="60"/>
      <c r="R1" s="64"/>
      <c r="V1" s="63"/>
      <c r="X1" s="60"/>
      <c r="Y1" s="65"/>
      <c r="Z1" s="64"/>
      <c r="AB1" s="63"/>
      <c r="AE1" s="66"/>
      <c r="AF1" s="65"/>
      <c r="AH1" s="63"/>
      <c r="AN1" s="63"/>
      <c r="AP1" s="67"/>
      <c r="AQ1" s="68"/>
      <c r="AR1" s="64"/>
      <c r="AS1" s="60"/>
      <c r="AT1" s="69"/>
      <c r="AU1" s="60"/>
      <c r="AV1" s="65"/>
      <c r="AW1" s="64"/>
      <c r="AX1" s="64"/>
      <c r="BC1" s="64"/>
      <c r="BD1" s="64"/>
      <c r="BK1" s="67"/>
      <c r="BL1" s="67"/>
      <c r="BM1" s="67"/>
      <c r="BN1" s="67"/>
      <c r="BO1" s="64"/>
      <c r="BP1" s="70"/>
      <c r="BQ1" s="64"/>
      <c r="BR1" s="64"/>
      <c r="BS1" s="64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</row>
    <row r="2" spans="1:86" s="59" customFormat="1" ht="21.75" customHeight="1">
      <c r="A2" s="246" t="s">
        <v>0</v>
      </c>
      <c r="B2" s="247"/>
      <c r="C2" s="247"/>
      <c r="D2" s="247"/>
      <c r="E2" s="247"/>
      <c r="F2" s="248"/>
      <c r="G2" s="246" t="s">
        <v>1</v>
      </c>
      <c r="H2" s="247"/>
      <c r="I2" s="247"/>
      <c r="J2" s="247"/>
      <c r="K2" s="247"/>
      <c r="L2" s="248"/>
      <c r="M2" s="246" t="s">
        <v>2</v>
      </c>
      <c r="N2" s="247"/>
      <c r="O2" s="247"/>
      <c r="P2" s="247"/>
      <c r="Q2" s="247"/>
      <c r="R2" s="248"/>
      <c r="S2" s="246" t="s">
        <v>3</v>
      </c>
      <c r="T2" s="247"/>
      <c r="U2" s="247"/>
      <c r="V2" s="247"/>
      <c r="W2" s="247"/>
      <c r="X2" s="248" t="s">
        <v>3</v>
      </c>
      <c r="Y2" s="246" t="s">
        <v>4</v>
      </c>
      <c r="Z2" s="247"/>
      <c r="AA2" s="247"/>
      <c r="AB2" s="247"/>
      <c r="AC2" s="247"/>
      <c r="AD2" s="248"/>
      <c r="AE2" s="246" t="s">
        <v>5</v>
      </c>
      <c r="AF2" s="247"/>
      <c r="AG2" s="247"/>
      <c r="AH2" s="247"/>
      <c r="AI2" s="247"/>
      <c r="AJ2" s="248"/>
      <c r="AK2" s="246" t="s">
        <v>6</v>
      </c>
      <c r="AL2" s="247" t="s">
        <v>5</v>
      </c>
      <c r="AM2" s="247"/>
      <c r="AN2" s="247"/>
      <c r="AO2" s="247"/>
      <c r="AP2" s="248"/>
      <c r="AQ2" s="246" t="s">
        <v>7</v>
      </c>
      <c r="AR2" s="247"/>
      <c r="AS2" s="247"/>
      <c r="AT2" s="247"/>
      <c r="AU2" s="247"/>
      <c r="AV2" s="248"/>
      <c r="AW2" s="246" t="s">
        <v>8</v>
      </c>
      <c r="AX2" s="247"/>
      <c r="AY2" s="247"/>
      <c r="AZ2" s="247"/>
      <c r="BA2" s="247"/>
      <c r="BB2" s="248" t="s">
        <v>7</v>
      </c>
      <c r="BC2" s="246" t="s">
        <v>9</v>
      </c>
      <c r="BD2" s="247"/>
      <c r="BE2" s="247"/>
      <c r="BF2" s="247"/>
      <c r="BG2" s="247"/>
      <c r="BH2" s="248"/>
      <c r="BI2" s="246" t="s">
        <v>10</v>
      </c>
      <c r="BJ2" s="247"/>
      <c r="BK2" s="247"/>
      <c r="BL2" s="247"/>
      <c r="BM2" s="247"/>
      <c r="BN2" s="247"/>
      <c r="BO2" s="246" t="s">
        <v>11</v>
      </c>
      <c r="BP2" s="247"/>
      <c r="BQ2" s="247" t="s">
        <v>9</v>
      </c>
      <c r="BR2" s="247"/>
      <c r="BS2" s="247"/>
      <c r="BT2" s="248"/>
    </row>
    <row r="3" spans="1:86" s="9" customFormat="1">
      <c r="A3" s="5" t="s">
        <v>12</v>
      </c>
      <c r="B3" s="6" t="s">
        <v>13</v>
      </c>
      <c r="C3" s="6" t="s">
        <v>14</v>
      </c>
      <c r="D3" s="40" t="s">
        <v>64</v>
      </c>
      <c r="E3" s="6" t="s">
        <v>15</v>
      </c>
      <c r="F3" s="7" t="s">
        <v>16</v>
      </c>
      <c r="G3" s="5" t="s">
        <v>12</v>
      </c>
      <c r="H3" s="6" t="s">
        <v>13</v>
      </c>
      <c r="I3" s="6" t="s">
        <v>14</v>
      </c>
      <c r="J3" s="40" t="s">
        <v>64</v>
      </c>
      <c r="K3" s="6" t="s">
        <v>15</v>
      </c>
      <c r="L3" s="7" t="s">
        <v>16</v>
      </c>
      <c r="M3" s="5" t="s">
        <v>12</v>
      </c>
      <c r="N3" s="6" t="s">
        <v>13</v>
      </c>
      <c r="O3" s="6" t="s">
        <v>14</v>
      </c>
      <c r="P3" s="40" t="s">
        <v>64</v>
      </c>
      <c r="Q3" s="6" t="s">
        <v>15</v>
      </c>
      <c r="R3" s="7" t="s">
        <v>16</v>
      </c>
      <c r="S3" s="5" t="s">
        <v>12</v>
      </c>
      <c r="T3" s="6" t="s">
        <v>13</v>
      </c>
      <c r="U3" s="6" t="s">
        <v>14</v>
      </c>
      <c r="V3" s="40" t="s">
        <v>64</v>
      </c>
      <c r="W3" s="6" t="s">
        <v>15</v>
      </c>
      <c r="X3" s="7" t="s">
        <v>16</v>
      </c>
      <c r="Y3" s="5" t="s">
        <v>12</v>
      </c>
      <c r="Z3" s="6" t="s">
        <v>13</v>
      </c>
      <c r="AA3" s="6" t="s">
        <v>14</v>
      </c>
      <c r="AB3" s="40" t="s">
        <v>64</v>
      </c>
      <c r="AC3" s="6" t="s">
        <v>15</v>
      </c>
      <c r="AD3" s="7" t="s">
        <v>16</v>
      </c>
      <c r="AE3" s="5" t="s">
        <v>12</v>
      </c>
      <c r="AF3" s="6" t="s">
        <v>13</v>
      </c>
      <c r="AG3" s="6" t="s">
        <v>14</v>
      </c>
      <c r="AH3" s="40" t="s">
        <v>64</v>
      </c>
      <c r="AI3" s="6" t="s">
        <v>15</v>
      </c>
      <c r="AJ3" s="7" t="s">
        <v>16</v>
      </c>
      <c r="AK3" s="5" t="s">
        <v>12</v>
      </c>
      <c r="AL3" s="6" t="s">
        <v>13</v>
      </c>
      <c r="AM3" s="6" t="s">
        <v>14</v>
      </c>
      <c r="AN3" s="40" t="s">
        <v>64</v>
      </c>
      <c r="AO3" s="6" t="s">
        <v>15</v>
      </c>
      <c r="AP3" s="7" t="s">
        <v>16</v>
      </c>
      <c r="AQ3" s="5" t="s">
        <v>12</v>
      </c>
      <c r="AR3" s="6" t="s">
        <v>13</v>
      </c>
      <c r="AS3" s="6" t="s">
        <v>14</v>
      </c>
      <c r="AT3" s="40" t="s">
        <v>64</v>
      </c>
      <c r="AU3" s="6" t="s">
        <v>15</v>
      </c>
      <c r="AV3" s="7" t="s">
        <v>16</v>
      </c>
      <c r="AW3" s="5" t="s">
        <v>12</v>
      </c>
      <c r="AX3" s="6" t="s">
        <v>13</v>
      </c>
      <c r="AY3" s="6" t="s">
        <v>14</v>
      </c>
      <c r="AZ3" s="40" t="s">
        <v>64</v>
      </c>
      <c r="BA3" s="6" t="s">
        <v>15</v>
      </c>
      <c r="BB3" s="7" t="s">
        <v>16</v>
      </c>
      <c r="BC3" s="5" t="s">
        <v>12</v>
      </c>
      <c r="BD3" s="6" t="s">
        <v>13</v>
      </c>
      <c r="BE3" s="6" t="s">
        <v>14</v>
      </c>
      <c r="BF3" s="40" t="s">
        <v>64</v>
      </c>
      <c r="BG3" s="6" t="s">
        <v>15</v>
      </c>
      <c r="BH3" s="7" t="s">
        <v>16</v>
      </c>
      <c r="BI3" s="5" t="s">
        <v>12</v>
      </c>
      <c r="BJ3" s="6" t="s">
        <v>13</v>
      </c>
      <c r="BK3" s="6" t="s">
        <v>14</v>
      </c>
      <c r="BL3" s="40" t="s">
        <v>64</v>
      </c>
      <c r="BM3" s="6" t="s">
        <v>15</v>
      </c>
      <c r="BN3" s="6" t="s">
        <v>16</v>
      </c>
      <c r="BO3" s="5" t="s">
        <v>12</v>
      </c>
      <c r="BP3" s="8" t="s">
        <v>13</v>
      </c>
      <c r="BQ3" s="6" t="s">
        <v>14</v>
      </c>
      <c r="BR3" s="40" t="s">
        <v>64</v>
      </c>
      <c r="BS3" s="6" t="s">
        <v>15</v>
      </c>
      <c r="BT3" s="7" t="s">
        <v>16</v>
      </c>
    </row>
    <row r="4" spans="1:86">
      <c r="A4" s="10" t="s">
        <v>17</v>
      </c>
      <c r="B4" s="11">
        <v>1</v>
      </c>
      <c r="C4" s="12"/>
      <c r="D4" s="25"/>
      <c r="E4" s="12"/>
      <c r="F4" s="13"/>
      <c r="G4" s="10" t="s">
        <v>18</v>
      </c>
      <c r="H4" s="11">
        <v>1</v>
      </c>
      <c r="I4" s="12"/>
      <c r="J4" s="12"/>
      <c r="K4" s="12"/>
      <c r="L4" s="13"/>
      <c r="M4" s="10" t="s">
        <v>18</v>
      </c>
      <c r="N4" s="11">
        <v>1</v>
      </c>
      <c r="O4" s="12"/>
      <c r="P4" s="12"/>
      <c r="Q4" s="12"/>
      <c r="R4" s="13"/>
      <c r="S4" s="14" t="s">
        <v>17</v>
      </c>
      <c r="T4" s="15">
        <v>1</v>
      </c>
      <c r="U4" s="16" t="s">
        <v>19</v>
      </c>
      <c r="V4" s="16"/>
      <c r="W4" s="16">
        <v>1</v>
      </c>
      <c r="X4" s="17">
        <v>72</v>
      </c>
      <c r="Y4" s="10" t="s">
        <v>12</v>
      </c>
      <c r="Z4" s="11">
        <v>1</v>
      </c>
      <c r="AA4" s="12"/>
      <c r="AB4" s="25"/>
      <c r="AC4" s="12"/>
      <c r="AD4" s="13"/>
      <c r="AE4" s="10" t="s">
        <v>13</v>
      </c>
      <c r="AF4" s="11">
        <v>1</v>
      </c>
      <c r="AG4" s="12"/>
      <c r="AH4" s="25"/>
      <c r="AI4" s="12"/>
      <c r="AJ4" s="13"/>
      <c r="AK4" s="14" t="s">
        <v>17</v>
      </c>
      <c r="AL4" s="15">
        <v>1</v>
      </c>
      <c r="AM4" s="18" t="s">
        <v>20</v>
      </c>
      <c r="AN4" s="18">
        <v>32</v>
      </c>
      <c r="AO4" s="18"/>
      <c r="AP4" s="17"/>
      <c r="AQ4" s="14" t="s">
        <v>21</v>
      </c>
      <c r="AR4" s="15">
        <v>1</v>
      </c>
      <c r="AS4" s="16" t="s">
        <v>22</v>
      </c>
      <c r="AT4" s="18"/>
      <c r="AU4" s="16">
        <v>1</v>
      </c>
      <c r="AV4" s="17">
        <v>72</v>
      </c>
      <c r="AW4" s="14" t="s">
        <v>23</v>
      </c>
      <c r="AX4" s="15">
        <v>1</v>
      </c>
      <c r="AY4" s="16" t="s">
        <v>22</v>
      </c>
      <c r="AZ4" s="16"/>
      <c r="BA4" s="21">
        <v>1</v>
      </c>
      <c r="BB4" s="17"/>
      <c r="BC4" s="14" t="s">
        <v>17</v>
      </c>
      <c r="BD4" s="15">
        <v>1</v>
      </c>
      <c r="BE4" s="16" t="s">
        <v>24</v>
      </c>
      <c r="BF4" s="16"/>
      <c r="BG4" s="16">
        <v>1</v>
      </c>
      <c r="BH4" s="17">
        <v>72</v>
      </c>
      <c r="BI4" s="10" t="s">
        <v>18</v>
      </c>
      <c r="BJ4" s="11">
        <v>1</v>
      </c>
      <c r="BK4" s="12"/>
      <c r="BL4" s="12"/>
      <c r="BM4" s="12"/>
      <c r="BN4" s="12"/>
      <c r="BO4" s="14" t="s">
        <v>23</v>
      </c>
      <c r="BP4" s="19">
        <v>1</v>
      </c>
      <c r="BQ4" s="16" t="s">
        <v>22</v>
      </c>
      <c r="BR4" s="16"/>
      <c r="BS4" s="16"/>
      <c r="BT4" s="17"/>
    </row>
    <row r="5" spans="1:86">
      <c r="A5" s="14" t="s">
        <v>12</v>
      </c>
      <c r="B5" s="15">
        <v>2</v>
      </c>
      <c r="C5" s="16" t="s">
        <v>25</v>
      </c>
      <c r="D5" s="18"/>
      <c r="E5" s="16"/>
      <c r="F5" s="17">
        <v>72</v>
      </c>
      <c r="G5" s="10" t="s">
        <v>13</v>
      </c>
      <c r="H5" s="11">
        <v>2</v>
      </c>
      <c r="I5" s="12"/>
      <c r="J5" s="12"/>
      <c r="K5" s="12"/>
      <c r="L5" s="13"/>
      <c r="M5" s="10" t="s">
        <v>13</v>
      </c>
      <c r="N5" s="11">
        <v>2</v>
      </c>
      <c r="O5" s="12"/>
      <c r="P5" s="12"/>
      <c r="Q5" s="12"/>
      <c r="R5" s="13"/>
      <c r="S5" s="14" t="s">
        <v>17</v>
      </c>
      <c r="T5" s="15">
        <v>2</v>
      </c>
      <c r="U5" s="16" t="s">
        <v>24</v>
      </c>
      <c r="V5" s="16"/>
      <c r="W5" s="16">
        <v>1</v>
      </c>
      <c r="X5" s="17">
        <v>72</v>
      </c>
      <c r="Y5" s="14" t="s">
        <v>21</v>
      </c>
      <c r="Z5" s="15">
        <v>2</v>
      </c>
      <c r="AA5" s="16"/>
      <c r="AB5" s="18"/>
      <c r="AC5" s="16"/>
      <c r="AD5" s="17"/>
      <c r="AE5" s="14" t="s">
        <v>23</v>
      </c>
      <c r="AF5" s="15">
        <v>2</v>
      </c>
      <c r="AG5" s="16" t="s">
        <v>22</v>
      </c>
      <c r="AH5" s="18"/>
      <c r="AI5" s="16">
        <v>1</v>
      </c>
      <c r="AJ5" s="17"/>
      <c r="AK5" s="14" t="s">
        <v>17</v>
      </c>
      <c r="AL5" s="15">
        <v>2</v>
      </c>
      <c r="AM5" s="16" t="s">
        <v>24</v>
      </c>
      <c r="AN5" s="18"/>
      <c r="AO5" s="16">
        <v>1</v>
      </c>
      <c r="AP5" s="17">
        <v>72</v>
      </c>
      <c r="AQ5" s="10" t="s">
        <v>18</v>
      </c>
      <c r="AR5" s="11">
        <v>2</v>
      </c>
      <c r="AS5" s="12"/>
      <c r="AT5" s="25"/>
      <c r="AU5" s="12"/>
      <c r="AV5" s="13"/>
      <c r="AW5" s="14" t="s">
        <v>17</v>
      </c>
      <c r="AX5" s="15">
        <v>2</v>
      </c>
      <c r="AY5" s="16" t="s">
        <v>26</v>
      </c>
      <c r="AZ5" s="16"/>
      <c r="BA5" s="16"/>
      <c r="BB5" s="17">
        <v>72</v>
      </c>
      <c r="BC5" s="14" t="s">
        <v>12</v>
      </c>
      <c r="BD5" s="15">
        <v>2</v>
      </c>
      <c r="BE5" s="18" t="s">
        <v>27</v>
      </c>
      <c r="BF5" s="18"/>
      <c r="BG5" s="16">
        <v>1</v>
      </c>
      <c r="BH5" s="17"/>
      <c r="BI5" s="10" t="s">
        <v>13</v>
      </c>
      <c r="BJ5" s="11">
        <v>2</v>
      </c>
      <c r="BK5" s="12"/>
      <c r="BL5" s="12"/>
      <c r="BM5" s="12"/>
      <c r="BN5" s="12"/>
      <c r="BO5" s="14" t="s">
        <v>17</v>
      </c>
      <c r="BP5" s="19">
        <v>2</v>
      </c>
      <c r="BQ5" s="20" t="s">
        <v>28</v>
      </c>
      <c r="BR5" s="20"/>
      <c r="BS5" s="16"/>
      <c r="BT5" s="17"/>
    </row>
    <row r="6" spans="1:86">
      <c r="A6" s="14" t="s">
        <v>21</v>
      </c>
      <c r="B6" s="15">
        <v>3</v>
      </c>
      <c r="C6" s="21" t="s">
        <v>29</v>
      </c>
      <c r="D6" s="24"/>
      <c r="E6" s="16"/>
      <c r="F6" s="17">
        <v>72</v>
      </c>
      <c r="G6" s="14" t="s">
        <v>23</v>
      </c>
      <c r="H6" s="15">
        <v>3</v>
      </c>
      <c r="I6" s="16" t="s">
        <v>22</v>
      </c>
      <c r="J6" s="16"/>
      <c r="K6" s="16">
        <v>1</v>
      </c>
      <c r="L6" s="17"/>
      <c r="M6" s="14" t="s">
        <v>23</v>
      </c>
      <c r="N6" s="15">
        <v>3</v>
      </c>
      <c r="O6" s="16" t="s">
        <v>22</v>
      </c>
      <c r="P6" s="16"/>
      <c r="Q6" s="16">
        <v>1</v>
      </c>
      <c r="R6" s="17"/>
      <c r="S6" s="14" t="s">
        <v>12</v>
      </c>
      <c r="T6" s="15">
        <v>3</v>
      </c>
      <c r="U6" s="21" t="s">
        <v>24</v>
      </c>
      <c r="V6" s="16"/>
      <c r="W6" s="16">
        <v>1</v>
      </c>
      <c r="X6" s="17">
        <v>72</v>
      </c>
      <c r="Y6" s="10" t="s">
        <v>18</v>
      </c>
      <c r="Z6" s="11">
        <v>3</v>
      </c>
      <c r="AA6" s="12"/>
      <c r="AB6" s="25"/>
      <c r="AC6" s="12"/>
      <c r="AD6" s="13"/>
      <c r="AE6" s="14" t="s">
        <v>17</v>
      </c>
      <c r="AF6" s="15">
        <v>3</v>
      </c>
      <c r="AG6" s="16" t="s">
        <v>19</v>
      </c>
      <c r="AH6" s="18"/>
      <c r="AI6" s="16">
        <v>1</v>
      </c>
      <c r="AJ6" s="17">
        <v>72</v>
      </c>
      <c r="AK6" s="14" t="s">
        <v>12</v>
      </c>
      <c r="AL6" s="15">
        <v>3</v>
      </c>
      <c r="AM6" s="16" t="s">
        <v>24</v>
      </c>
      <c r="AN6" s="18"/>
      <c r="AO6" s="21">
        <v>1</v>
      </c>
      <c r="AP6" s="17">
        <v>72</v>
      </c>
      <c r="AQ6" s="10" t="s">
        <v>13</v>
      </c>
      <c r="AR6" s="11">
        <v>3</v>
      </c>
      <c r="AS6" s="12"/>
      <c r="AT6" s="25"/>
      <c r="AU6" s="12"/>
      <c r="AV6" s="13"/>
      <c r="AW6" s="14" t="s">
        <v>17</v>
      </c>
      <c r="AX6" s="15">
        <v>3</v>
      </c>
      <c r="AY6" s="21" t="s">
        <v>24</v>
      </c>
      <c r="AZ6" s="21"/>
      <c r="BA6" s="16">
        <v>1</v>
      </c>
      <c r="BB6" s="17">
        <v>72</v>
      </c>
      <c r="BC6" s="14" t="s">
        <v>21</v>
      </c>
      <c r="BD6" s="15">
        <v>3</v>
      </c>
      <c r="BE6" s="21" t="s">
        <v>24</v>
      </c>
      <c r="BF6" s="21"/>
      <c r="BG6" s="16">
        <v>1</v>
      </c>
      <c r="BH6" s="17">
        <v>72</v>
      </c>
      <c r="BI6" s="14" t="s">
        <v>23</v>
      </c>
      <c r="BJ6" s="15">
        <v>3</v>
      </c>
      <c r="BK6" s="16" t="s">
        <v>22</v>
      </c>
      <c r="BL6" s="16"/>
      <c r="BM6" s="16"/>
      <c r="BN6" s="16"/>
      <c r="BO6" s="14" t="s">
        <v>17</v>
      </c>
      <c r="BP6" s="19">
        <v>3</v>
      </c>
      <c r="BQ6" s="16" t="s">
        <v>24</v>
      </c>
      <c r="BR6" s="16"/>
      <c r="BS6" s="16">
        <v>1</v>
      </c>
      <c r="BT6" s="17">
        <v>72</v>
      </c>
    </row>
    <row r="7" spans="1:86">
      <c r="A7" s="10" t="s">
        <v>18</v>
      </c>
      <c r="B7" s="11">
        <v>4</v>
      </c>
      <c r="C7" s="12"/>
      <c r="D7" s="25"/>
      <c r="E7" s="12"/>
      <c r="F7" s="13"/>
      <c r="G7" s="14" t="s">
        <v>17</v>
      </c>
      <c r="H7" s="22">
        <v>4</v>
      </c>
      <c r="I7" s="16" t="s">
        <v>25</v>
      </c>
      <c r="J7" s="16"/>
      <c r="K7" s="16">
        <v>1</v>
      </c>
      <c r="L7" s="17">
        <v>72</v>
      </c>
      <c r="M7" s="14" t="s">
        <v>17</v>
      </c>
      <c r="N7" s="22">
        <v>4</v>
      </c>
      <c r="O7" s="16" t="s">
        <v>30</v>
      </c>
      <c r="P7" s="16"/>
      <c r="Q7" s="16"/>
      <c r="R7" s="17">
        <v>72</v>
      </c>
      <c r="S7" s="14" t="s">
        <v>21</v>
      </c>
      <c r="T7" s="22">
        <v>4</v>
      </c>
      <c r="U7" s="21" t="s">
        <v>31</v>
      </c>
      <c r="V7" s="16"/>
      <c r="W7" s="16"/>
      <c r="X7" s="17">
        <v>72</v>
      </c>
      <c r="Y7" s="10" t="s">
        <v>13</v>
      </c>
      <c r="Z7" s="11">
        <v>4</v>
      </c>
      <c r="AA7" s="12"/>
      <c r="AB7" s="25"/>
      <c r="AC7" s="12"/>
      <c r="AD7" s="13"/>
      <c r="AE7" s="14" t="s">
        <v>17</v>
      </c>
      <c r="AF7" s="22">
        <v>4</v>
      </c>
      <c r="AG7" s="16" t="s">
        <v>24</v>
      </c>
      <c r="AH7" s="18"/>
      <c r="AI7" s="16">
        <v>1</v>
      </c>
      <c r="AJ7" s="17">
        <v>72</v>
      </c>
      <c r="AK7" s="14" t="s">
        <v>21</v>
      </c>
      <c r="AL7" s="22">
        <v>4</v>
      </c>
      <c r="AM7" s="16" t="s">
        <v>29</v>
      </c>
      <c r="AN7" s="18"/>
      <c r="AO7" s="21">
        <v>1</v>
      </c>
      <c r="AP7" s="17">
        <v>72</v>
      </c>
      <c r="AQ7" s="14" t="s">
        <v>23</v>
      </c>
      <c r="AR7" s="15">
        <v>4</v>
      </c>
      <c r="AS7" s="16" t="s">
        <v>24</v>
      </c>
      <c r="AT7" s="18"/>
      <c r="AU7" s="16">
        <v>1</v>
      </c>
      <c r="AV7" s="17">
        <v>72</v>
      </c>
      <c r="AW7" s="14" t="s">
        <v>12</v>
      </c>
      <c r="AX7" s="22">
        <v>4</v>
      </c>
      <c r="AY7" s="21" t="s">
        <v>24</v>
      </c>
      <c r="AZ7" s="21"/>
      <c r="BA7" s="21">
        <v>1</v>
      </c>
      <c r="BB7" s="17">
        <v>72</v>
      </c>
      <c r="BC7" s="10" t="s">
        <v>18</v>
      </c>
      <c r="BD7" s="11">
        <v>4</v>
      </c>
      <c r="BE7" s="12"/>
      <c r="BF7" s="12"/>
      <c r="BG7" s="12"/>
      <c r="BH7" s="13"/>
      <c r="BI7" s="14" t="s">
        <v>17</v>
      </c>
      <c r="BJ7" s="22">
        <v>4</v>
      </c>
      <c r="BK7" s="16" t="s">
        <v>19</v>
      </c>
      <c r="BL7" s="16"/>
      <c r="BM7" s="16">
        <v>1</v>
      </c>
      <c r="BN7" s="16">
        <v>72</v>
      </c>
      <c r="BO7" s="14" t="s">
        <v>12</v>
      </c>
      <c r="BP7" s="19">
        <v>4</v>
      </c>
      <c r="BQ7" s="16" t="s">
        <v>32</v>
      </c>
      <c r="BR7" s="16"/>
      <c r="BS7" s="16"/>
      <c r="BT7" s="17">
        <v>72</v>
      </c>
    </row>
    <row r="8" spans="1:86">
      <c r="A8" s="10" t="s">
        <v>13</v>
      </c>
      <c r="B8" s="11">
        <v>5</v>
      </c>
      <c r="C8" s="12"/>
      <c r="D8" s="25"/>
      <c r="E8" s="12"/>
      <c r="F8" s="13"/>
      <c r="G8" s="14" t="s">
        <v>17</v>
      </c>
      <c r="H8" s="22">
        <v>5</v>
      </c>
      <c r="I8" s="16" t="s">
        <v>24</v>
      </c>
      <c r="J8" s="16"/>
      <c r="K8" s="16">
        <v>1</v>
      </c>
      <c r="L8" s="17">
        <v>72</v>
      </c>
      <c r="M8" s="14" t="s">
        <v>17</v>
      </c>
      <c r="N8" s="22">
        <v>5</v>
      </c>
      <c r="O8" s="16" t="s">
        <v>24</v>
      </c>
      <c r="P8" s="21"/>
      <c r="Q8" s="21">
        <v>1</v>
      </c>
      <c r="R8" s="17">
        <v>72</v>
      </c>
      <c r="S8" s="10" t="s">
        <v>18</v>
      </c>
      <c r="T8" s="11">
        <v>5</v>
      </c>
      <c r="U8" s="12"/>
      <c r="V8" s="12"/>
      <c r="W8" s="12"/>
      <c r="X8" s="13"/>
      <c r="Y8" s="14" t="s">
        <v>23</v>
      </c>
      <c r="Z8" s="22">
        <v>5</v>
      </c>
      <c r="AA8" s="16" t="s">
        <v>22</v>
      </c>
      <c r="AB8" s="18"/>
      <c r="AC8" s="16">
        <v>1</v>
      </c>
      <c r="AD8" s="17"/>
      <c r="AE8" s="14" t="s">
        <v>12</v>
      </c>
      <c r="AF8" s="22">
        <v>5</v>
      </c>
      <c r="AG8" s="21" t="s">
        <v>33</v>
      </c>
      <c r="AH8" s="24"/>
      <c r="AI8" s="16"/>
      <c r="AJ8" s="17">
        <v>72</v>
      </c>
      <c r="AK8" s="10" t="s">
        <v>18</v>
      </c>
      <c r="AL8" s="11">
        <v>5</v>
      </c>
      <c r="AM8" s="12"/>
      <c r="AN8" s="25"/>
      <c r="AO8" s="12"/>
      <c r="AP8" s="13"/>
      <c r="AQ8" s="14" t="s">
        <v>17</v>
      </c>
      <c r="AR8" s="15">
        <v>5</v>
      </c>
      <c r="AS8" s="16" t="s">
        <v>24</v>
      </c>
      <c r="AT8" s="18"/>
      <c r="AU8" s="16">
        <v>1</v>
      </c>
      <c r="AV8" s="17">
        <v>72</v>
      </c>
      <c r="AW8" s="14" t="s">
        <v>21</v>
      </c>
      <c r="AX8" s="22">
        <v>5</v>
      </c>
      <c r="AY8" s="21" t="s">
        <v>29</v>
      </c>
      <c r="AZ8" s="21"/>
      <c r="BA8" s="16"/>
      <c r="BB8" s="17">
        <v>72</v>
      </c>
      <c r="BC8" s="10" t="s">
        <v>13</v>
      </c>
      <c r="BD8" s="11">
        <v>5</v>
      </c>
      <c r="BE8" s="12"/>
      <c r="BF8" s="12"/>
      <c r="BG8" s="12"/>
      <c r="BH8" s="13"/>
      <c r="BI8" s="14" t="s">
        <v>17</v>
      </c>
      <c r="BJ8" s="22">
        <v>5</v>
      </c>
      <c r="BK8" s="16" t="s">
        <v>24</v>
      </c>
      <c r="BL8" s="16"/>
      <c r="BM8" s="16">
        <v>1</v>
      </c>
      <c r="BN8" s="16">
        <v>72</v>
      </c>
      <c r="BO8" s="14" t="s">
        <v>21</v>
      </c>
      <c r="BP8" s="19">
        <v>5</v>
      </c>
      <c r="BQ8" s="21" t="s">
        <v>29</v>
      </c>
      <c r="BR8" s="21"/>
      <c r="BS8" s="21">
        <v>1</v>
      </c>
      <c r="BT8" s="17">
        <v>72</v>
      </c>
    </row>
    <row r="9" spans="1:86">
      <c r="A9" s="14" t="s">
        <v>23</v>
      </c>
      <c r="B9" s="15">
        <v>6</v>
      </c>
      <c r="C9" s="16" t="s">
        <v>22</v>
      </c>
      <c r="D9" s="18"/>
      <c r="E9" s="16">
        <v>1</v>
      </c>
      <c r="F9" s="17"/>
      <c r="G9" s="14" t="s">
        <v>12</v>
      </c>
      <c r="H9" s="22">
        <v>6</v>
      </c>
      <c r="I9" s="21" t="s">
        <v>24</v>
      </c>
      <c r="J9" s="16"/>
      <c r="K9" s="16"/>
      <c r="L9" s="17">
        <v>72</v>
      </c>
      <c r="M9" s="14" t="s">
        <v>12</v>
      </c>
      <c r="N9" s="22">
        <v>6</v>
      </c>
      <c r="O9" s="21" t="s">
        <v>24</v>
      </c>
      <c r="P9" s="16"/>
      <c r="Q9" s="16">
        <v>1</v>
      </c>
      <c r="R9" s="17">
        <v>72</v>
      </c>
      <c r="S9" s="10" t="s">
        <v>13</v>
      </c>
      <c r="T9" s="11">
        <v>6</v>
      </c>
      <c r="U9" s="12"/>
      <c r="V9" s="12"/>
      <c r="W9" s="12"/>
      <c r="X9" s="13"/>
      <c r="Y9" s="14" t="s">
        <v>34</v>
      </c>
      <c r="Z9" s="22">
        <v>6</v>
      </c>
      <c r="AA9" s="16" t="s">
        <v>19</v>
      </c>
      <c r="AB9" s="18"/>
      <c r="AC9" s="16">
        <v>1</v>
      </c>
      <c r="AD9" s="17">
        <v>72</v>
      </c>
      <c r="AE9" s="14" t="s">
        <v>21</v>
      </c>
      <c r="AF9" s="22">
        <v>6</v>
      </c>
      <c r="AG9" s="21" t="s">
        <v>29</v>
      </c>
      <c r="AH9" s="24"/>
      <c r="AI9" s="21">
        <v>1</v>
      </c>
      <c r="AJ9" s="17">
        <v>72</v>
      </c>
      <c r="AK9" s="10" t="s">
        <v>13</v>
      </c>
      <c r="AL9" s="11">
        <v>6</v>
      </c>
      <c r="AM9" s="12"/>
      <c r="AN9" s="25"/>
      <c r="AO9" s="12"/>
      <c r="AP9" s="13"/>
      <c r="AQ9" s="14" t="s">
        <v>17</v>
      </c>
      <c r="AR9" s="15">
        <v>6</v>
      </c>
      <c r="AS9" s="21" t="s">
        <v>24</v>
      </c>
      <c r="AT9" s="24"/>
      <c r="AU9" s="21">
        <v>1</v>
      </c>
      <c r="AV9" s="17">
        <v>72</v>
      </c>
      <c r="AW9" s="10" t="s">
        <v>18</v>
      </c>
      <c r="AX9" s="11">
        <v>6</v>
      </c>
      <c r="AY9" s="12"/>
      <c r="AZ9" s="12"/>
      <c r="BA9" s="12"/>
      <c r="BB9" s="13"/>
      <c r="BC9" s="14" t="s">
        <v>23</v>
      </c>
      <c r="BD9" s="15">
        <v>6</v>
      </c>
      <c r="BE9" s="21" t="s">
        <v>22</v>
      </c>
      <c r="BF9" s="21"/>
      <c r="BG9" s="16"/>
      <c r="BH9" s="17"/>
      <c r="BI9" s="14" t="s">
        <v>12</v>
      </c>
      <c r="BJ9" s="22">
        <v>6</v>
      </c>
      <c r="BK9" s="21" t="s">
        <v>35</v>
      </c>
      <c r="BL9" s="21"/>
      <c r="BM9" s="16">
        <v>1</v>
      </c>
      <c r="BN9" s="21">
        <v>72</v>
      </c>
      <c r="BO9" s="10" t="s">
        <v>18</v>
      </c>
      <c r="BP9" s="23">
        <v>6</v>
      </c>
      <c r="BQ9" s="12"/>
      <c r="BR9" s="12"/>
      <c r="BS9" s="12"/>
      <c r="BT9" s="13"/>
    </row>
    <row r="10" spans="1:86">
      <c r="A10" s="14" t="s">
        <v>17</v>
      </c>
      <c r="B10" s="15">
        <v>7</v>
      </c>
      <c r="C10" s="21" t="s">
        <v>25</v>
      </c>
      <c r="D10" s="24"/>
      <c r="E10" s="21">
        <v>1</v>
      </c>
      <c r="F10" s="17">
        <v>72</v>
      </c>
      <c r="G10" s="14" t="s">
        <v>21</v>
      </c>
      <c r="H10" s="22">
        <v>7</v>
      </c>
      <c r="I10" s="21" t="s">
        <v>29</v>
      </c>
      <c r="J10" s="16"/>
      <c r="K10" s="16"/>
      <c r="L10" s="17">
        <v>72</v>
      </c>
      <c r="M10" s="14" t="s">
        <v>21</v>
      </c>
      <c r="N10" s="22">
        <v>7</v>
      </c>
      <c r="O10" s="21" t="s">
        <v>29</v>
      </c>
      <c r="P10" s="16"/>
      <c r="Q10" s="16"/>
      <c r="R10" s="17">
        <v>72</v>
      </c>
      <c r="S10" s="14" t="s">
        <v>23</v>
      </c>
      <c r="T10" s="22">
        <v>7</v>
      </c>
      <c r="U10" s="21" t="s">
        <v>22</v>
      </c>
      <c r="V10" s="16"/>
      <c r="W10" s="16">
        <v>1</v>
      </c>
      <c r="X10" s="17"/>
      <c r="Y10" s="14" t="s">
        <v>17</v>
      </c>
      <c r="Z10" s="22">
        <v>7</v>
      </c>
      <c r="AA10" s="16" t="s">
        <v>29</v>
      </c>
      <c r="AB10" s="18"/>
      <c r="AC10" s="16">
        <v>1</v>
      </c>
      <c r="AD10" s="17">
        <v>72</v>
      </c>
      <c r="AE10" s="10" t="s">
        <v>18</v>
      </c>
      <c r="AF10" s="11">
        <v>7</v>
      </c>
      <c r="AG10" s="12"/>
      <c r="AH10" s="25"/>
      <c r="AI10" s="12"/>
      <c r="AJ10" s="13"/>
      <c r="AK10" s="14" t="s">
        <v>23</v>
      </c>
      <c r="AL10" s="22">
        <v>7</v>
      </c>
      <c r="AM10" s="21" t="s">
        <v>22</v>
      </c>
      <c r="AN10" s="24"/>
      <c r="AO10" s="21">
        <v>1</v>
      </c>
      <c r="AP10" s="17"/>
      <c r="AQ10" s="14" t="s">
        <v>12</v>
      </c>
      <c r="AR10" s="15">
        <v>7</v>
      </c>
      <c r="AS10" s="21" t="s">
        <v>24</v>
      </c>
      <c r="AT10" s="24"/>
      <c r="AU10" s="21">
        <v>1</v>
      </c>
      <c r="AV10" s="17">
        <v>72</v>
      </c>
      <c r="AW10" s="10" t="s">
        <v>13</v>
      </c>
      <c r="AX10" s="11">
        <v>7</v>
      </c>
      <c r="AY10" s="12"/>
      <c r="AZ10" s="12"/>
      <c r="BA10" s="12"/>
      <c r="BB10" s="13"/>
      <c r="BC10" s="14" t="s">
        <v>17</v>
      </c>
      <c r="BD10" s="15">
        <v>7</v>
      </c>
      <c r="BE10" s="21" t="s">
        <v>19</v>
      </c>
      <c r="BF10" s="21"/>
      <c r="BG10" s="16">
        <v>1</v>
      </c>
      <c r="BH10" s="17">
        <v>72</v>
      </c>
      <c r="BI10" s="14" t="s">
        <v>21</v>
      </c>
      <c r="BJ10" s="22">
        <v>7</v>
      </c>
      <c r="BK10" s="24" t="s">
        <v>36</v>
      </c>
      <c r="BL10" s="24"/>
      <c r="BM10" s="16"/>
      <c r="BN10" s="16"/>
      <c r="BO10" s="10" t="s">
        <v>13</v>
      </c>
      <c r="BP10" s="23">
        <v>7</v>
      </c>
      <c r="BQ10" s="12"/>
      <c r="BR10" s="12"/>
      <c r="BS10" s="12"/>
      <c r="BT10" s="13"/>
    </row>
    <row r="11" spans="1:86">
      <c r="A11" s="14" t="s">
        <v>17</v>
      </c>
      <c r="B11" s="15">
        <v>8</v>
      </c>
      <c r="C11" s="21" t="s">
        <v>24</v>
      </c>
      <c r="D11" s="24"/>
      <c r="E11" s="21">
        <v>1</v>
      </c>
      <c r="F11" s="17">
        <v>72</v>
      </c>
      <c r="G11" s="10" t="s">
        <v>18</v>
      </c>
      <c r="H11" s="11">
        <v>8</v>
      </c>
      <c r="I11" s="12"/>
      <c r="J11" s="12"/>
      <c r="K11" s="12"/>
      <c r="L11" s="13"/>
      <c r="M11" s="10" t="s">
        <v>18</v>
      </c>
      <c r="N11" s="11">
        <v>8</v>
      </c>
      <c r="O11" s="12"/>
      <c r="P11" s="12"/>
      <c r="Q11" s="12"/>
      <c r="R11" s="13"/>
      <c r="S11" s="14" t="s">
        <v>17</v>
      </c>
      <c r="T11" s="15">
        <v>8</v>
      </c>
      <c r="U11" s="21" t="s">
        <v>37</v>
      </c>
      <c r="V11" s="16"/>
      <c r="W11" s="16">
        <v>1</v>
      </c>
      <c r="X11" s="17">
        <v>72</v>
      </c>
      <c r="Y11" s="10" t="s">
        <v>12</v>
      </c>
      <c r="Z11" s="11">
        <v>8</v>
      </c>
      <c r="AA11" s="12"/>
      <c r="AB11" s="25"/>
      <c r="AC11" s="12"/>
      <c r="AD11" s="13"/>
      <c r="AE11" s="10" t="s">
        <v>13</v>
      </c>
      <c r="AF11" s="11">
        <v>8</v>
      </c>
      <c r="AG11" s="12"/>
      <c r="AH11" s="25"/>
      <c r="AI11" s="12"/>
      <c r="AJ11" s="13"/>
      <c r="AK11" s="14" t="s">
        <v>17</v>
      </c>
      <c r="AL11" s="15">
        <v>8</v>
      </c>
      <c r="AM11" s="21" t="s">
        <v>19</v>
      </c>
      <c r="AN11" s="24"/>
      <c r="AO11" s="21">
        <v>1</v>
      </c>
      <c r="AP11" s="17">
        <v>72</v>
      </c>
      <c r="AQ11" s="14" t="s">
        <v>21</v>
      </c>
      <c r="AR11" s="15">
        <v>8</v>
      </c>
      <c r="AS11" s="21" t="s">
        <v>24</v>
      </c>
      <c r="AT11" s="24"/>
      <c r="AU11" s="16"/>
      <c r="AV11" s="17">
        <v>72</v>
      </c>
      <c r="AW11" s="14" t="s">
        <v>23</v>
      </c>
      <c r="AX11" s="15">
        <v>8</v>
      </c>
      <c r="AY11" s="21" t="s">
        <v>22</v>
      </c>
      <c r="AZ11" s="21"/>
      <c r="BA11" s="16">
        <v>1</v>
      </c>
      <c r="BB11" s="17"/>
      <c r="BC11" s="14" t="s">
        <v>17</v>
      </c>
      <c r="BD11" s="15">
        <v>8</v>
      </c>
      <c r="BE11" s="21" t="s">
        <v>24</v>
      </c>
      <c r="BF11" s="21"/>
      <c r="BG11" s="16">
        <v>1</v>
      </c>
      <c r="BH11" s="17">
        <v>72</v>
      </c>
      <c r="BI11" s="10" t="s">
        <v>18</v>
      </c>
      <c r="BJ11" s="11">
        <v>8</v>
      </c>
      <c r="BK11" s="12"/>
      <c r="BL11" s="12"/>
      <c r="BM11" s="12"/>
      <c r="BN11" s="12"/>
      <c r="BO11" s="14" t="s">
        <v>23</v>
      </c>
      <c r="BP11" s="19">
        <v>8</v>
      </c>
      <c r="BQ11" s="21" t="s">
        <v>22</v>
      </c>
      <c r="BR11" s="21"/>
      <c r="BS11" s="16">
        <v>1</v>
      </c>
      <c r="BT11" s="17"/>
    </row>
    <row r="12" spans="1:86">
      <c r="A12" s="14" t="s">
        <v>12</v>
      </c>
      <c r="B12" s="15">
        <v>9</v>
      </c>
      <c r="C12" s="21" t="s">
        <v>24</v>
      </c>
      <c r="D12" s="24"/>
      <c r="E12" s="21"/>
      <c r="F12" s="17">
        <v>72</v>
      </c>
      <c r="G12" s="10" t="s">
        <v>13</v>
      </c>
      <c r="H12" s="11">
        <v>9</v>
      </c>
      <c r="I12" s="12"/>
      <c r="J12" s="12"/>
      <c r="K12" s="12"/>
      <c r="L12" s="13"/>
      <c r="M12" s="10" t="s">
        <v>13</v>
      </c>
      <c r="N12" s="11">
        <v>9</v>
      </c>
      <c r="O12" s="12"/>
      <c r="P12" s="12"/>
      <c r="Q12" s="12"/>
      <c r="R12" s="13"/>
      <c r="S12" s="14" t="s">
        <v>17</v>
      </c>
      <c r="T12" s="15">
        <v>9</v>
      </c>
      <c r="U12" s="21" t="s">
        <v>38</v>
      </c>
      <c r="V12" s="16"/>
      <c r="W12" s="16">
        <v>1</v>
      </c>
      <c r="X12" s="17">
        <v>72</v>
      </c>
      <c r="Y12" s="14" t="s">
        <v>21</v>
      </c>
      <c r="Z12" s="15">
        <v>9</v>
      </c>
      <c r="AA12" s="24" t="s">
        <v>39</v>
      </c>
      <c r="AB12" s="24"/>
      <c r="AC12" s="16"/>
      <c r="AD12" s="17"/>
      <c r="AE12" s="10" t="s">
        <v>23</v>
      </c>
      <c r="AF12" s="11">
        <v>9</v>
      </c>
      <c r="AG12" s="25" t="s">
        <v>40</v>
      </c>
      <c r="AH12" s="25"/>
      <c r="AI12" s="12"/>
      <c r="AJ12" s="13"/>
      <c r="AK12" s="14" t="s">
        <v>17</v>
      </c>
      <c r="AL12" s="15">
        <v>9</v>
      </c>
      <c r="AM12" s="21" t="s">
        <v>24</v>
      </c>
      <c r="AN12" s="24"/>
      <c r="AO12" s="21">
        <v>1</v>
      </c>
      <c r="AP12" s="17">
        <v>72</v>
      </c>
      <c r="AQ12" s="10" t="s">
        <v>18</v>
      </c>
      <c r="AR12" s="11">
        <v>9</v>
      </c>
      <c r="AS12" s="12"/>
      <c r="AT12" s="25"/>
      <c r="AU12" s="12"/>
      <c r="AV12" s="13"/>
      <c r="AW12" s="14" t="s">
        <v>17</v>
      </c>
      <c r="AX12" s="15">
        <v>9</v>
      </c>
      <c r="AY12" s="21" t="s">
        <v>19</v>
      </c>
      <c r="AZ12" s="21"/>
      <c r="BA12" s="16">
        <v>1</v>
      </c>
      <c r="BB12" s="17">
        <v>72</v>
      </c>
      <c r="BC12" s="14" t="s">
        <v>12</v>
      </c>
      <c r="BD12" s="15">
        <v>9</v>
      </c>
      <c r="BE12" s="21" t="s">
        <v>24</v>
      </c>
      <c r="BF12" s="21"/>
      <c r="BG12" s="16"/>
      <c r="BH12" s="17">
        <v>72</v>
      </c>
      <c r="BI12" s="10" t="s">
        <v>13</v>
      </c>
      <c r="BJ12" s="11">
        <v>9</v>
      </c>
      <c r="BK12" s="12"/>
      <c r="BL12" s="12"/>
      <c r="BM12" s="12"/>
      <c r="BN12" s="12"/>
      <c r="BO12" s="14" t="s">
        <v>17</v>
      </c>
      <c r="BP12" s="19">
        <v>9</v>
      </c>
      <c r="BQ12" s="21" t="s">
        <v>19</v>
      </c>
      <c r="BR12" s="21"/>
      <c r="BS12" s="16"/>
      <c r="BT12" s="17">
        <v>72</v>
      </c>
    </row>
    <row r="13" spans="1:86">
      <c r="A13" s="14" t="s">
        <v>21</v>
      </c>
      <c r="B13" s="15">
        <v>10</v>
      </c>
      <c r="C13" s="24" t="s">
        <v>41</v>
      </c>
      <c r="D13" s="24"/>
      <c r="E13" s="21"/>
      <c r="F13" s="17"/>
      <c r="G13" s="14" t="s">
        <v>23</v>
      </c>
      <c r="H13" s="15">
        <v>10</v>
      </c>
      <c r="I13" s="21" t="s">
        <v>36</v>
      </c>
      <c r="J13" s="16"/>
      <c r="K13" s="16"/>
      <c r="L13" s="17"/>
      <c r="M13" s="14" t="s">
        <v>23</v>
      </c>
      <c r="N13" s="15">
        <v>10</v>
      </c>
      <c r="O13" s="21" t="s">
        <v>22</v>
      </c>
      <c r="P13" s="16"/>
      <c r="Q13" s="16">
        <v>1</v>
      </c>
      <c r="R13" s="17"/>
      <c r="S13" s="14" t="s">
        <v>12</v>
      </c>
      <c r="T13" s="15">
        <v>10</v>
      </c>
      <c r="U13" s="21" t="s">
        <v>38</v>
      </c>
      <c r="V13" s="16"/>
      <c r="W13" s="16"/>
      <c r="X13" s="17">
        <v>72</v>
      </c>
      <c r="Y13" s="10" t="s">
        <v>18</v>
      </c>
      <c r="Z13" s="11">
        <v>10</v>
      </c>
      <c r="AA13" s="12"/>
      <c r="AB13" s="25"/>
      <c r="AC13" s="12"/>
      <c r="AD13" s="13"/>
      <c r="AE13" s="14" t="s">
        <v>17</v>
      </c>
      <c r="AF13" s="15">
        <v>10</v>
      </c>
      <c r="AG13" s="16" t="s">
        <v>19</v>
      </c>
      <c r="AH13" s="18"/>
      <c r="AI13" s="16">
        <v>1</v>
      </c>
      <c r="AJ13" s="17">
        <v>72</v>
      </c>
      <c r="AK13" s="14" t="s">
        <v>12</v>
      </c>
      <c r="AL13" s="15">
        <v>10</v>
      </c>
      <c r="AM13" s="21" t="s">
        <v>24</v>
      </c>
      <c r="AN13" s="24"/>
      <c r="AO13" s="16"/>
      <c r="AP13" s="17">
        <v>72</v>
      </c>
      <c r="AQ13" s="10" t="s">
        <v>13</v>
      </c>
      <c r="AR13" s="11">
        <v>10</v>
      </c>
      <c r="AS13" s="12"/>
      <c r="AT13" s="25"/>
      <c r="AU13" s="12"/>
      <c r="AV13" s="13"/>
      <c r="AW13" s="14" t="s">
        <v>17</v>
      </c>
      <c r="AX13" s="15">
        <v>10</v>
      </c>
      <c r="AY13" s="21" t="s">
        <v>24</v>
      </c>
      <c r="AZ13" s="21"/>
      <c r="BA13" s="16">
        <v>1</v>
      </c>
      <c r="BB13" s="17">
        <v>72</v>
      </c>
      <c r="BC13" s="14" t="s">
        <v>21</v>
      </c>
      <c r="BD13" s="15">
        <v>10</v>
      </c>
      <c r="BE13" s="21" t="s">
        <v>42</v>
      </c>
      <c r="BF13" s="21"/>
      <c r="BG13" s="16"/>
      <c r="BH13" s="17">
        <v>72</v>
      </c>
      <c r="BI13" s="14" t="s">
        <v>23</v>
      </c>
      <c r="BJ13" s="15">
        <v>10</v>
      </c>
      <c r="BK13" s="20" t="s">
        <v>28</v>
      </c>
      <c r="BL13" s="20"/>
      <c r="BM13" s="16"/>
      <c r="BN13" s="16"/>
      <c r="BO13" s="14" t="s">
        <v>17</v>
      </c>
      <c r="BP13" s="19">
        <v>10</v>
      </c>
      <c r="BQ13" s="21" t="s">
        <v>24</v>
      </c>
      <c r="BR13" s="21"/>
      <c r="BS13" s="16">
        <v>1</v>
      </c>
      <c r="BT13" s="17">
        <v>72</v>
      </c>
    </row>
    <row r="14" spans="1:86">
      <c r="A14" s="10" t="s">
        <v>18</v>
      </c>
      <c r="B14" s="11">
        <v>11</v>
      </c>
      <c r="C14" s="12"/>
      <c r="D14" s="25"/>
      <c r="E14" s="12"/>
      <c r="F14" s="13"/>
      <c r="G14" s="14" t="s">
        <v>17</v>
      </c>
      <c r="H14" s="22">
        <v>11</v>
      </c>
      <c r="I14" s="21" t="s">
        <v>36</v>
      </c>
      <c r="J14" s="16"/>
      <c r="K14" s="16"/>
      <c r="L14" s="17"/>
      <c r="M14" s="14" t="s">
        <v>17</v>
      </c>
      <c r="N14" s="22">
        <v>11</v>
      </c>
      <c r="O14" s="21" t="s">
        <v>19</v>
      </c>
      <c r="P14" s="16"/>
      <c r="Q14" s="16">
        <v>1</v>
      </c>
      <c r="R14" s="17">
        <v>72</v>
      </c>
      <c r="S14" s="14" t="s">
        <v>21</v>
      </c>
      <c r="T14" s="22">
        <v>11</v>
      </c>
      <c r="U14" s="26" t="s">
        <v>43</v>
      </c>
      <c r="V14" s="16"/>
      <c r="W14" s="16"/>
      <c r="X14" s="17"/>
      <c r="Y14" s="10" t="s">
        <v>13</v>
      </c>
      <c r="Z14" s="11">
        <v>11</v>
      </c>
      <c r="AA14" s="12"/>
      <c r="AB14" s="25"/>
      <c r="AC14" s="12"/>
      <c r="AD14" s="13"/>
      <c r="AE14" s="14" t="s">
        <v>17</v>
      </c>
      <c r="AF14" s="22">
        <v>11</v>
      </c>
      <c r="AG14" s="16" t="s">
        <v>44</v>
      </c>
      <c r="AH14" s="18">
        <v>8</v>
      </c>
      <c r="AI14" s="18"/>
      <c r="AJ14" s="17">
        <v>70</v>
      </c>
      <c r="AK14" s="14" t="s">
        <v>21</v>
      </c>
      <c r="AL14" s="22">
        <v>11</v>
      </c>
      <c r="AM14" s="21" t="s">
        <v>29</v>
      </c>
      <c r="AN14" s="24"/>
      <c r="AO14" s="21">
        <v>1</v>
      </c>
      <c r="AP14" s="17">
        <v>72</v>
      </c>
      <c r="AQ14" s="14" t="s">
        <v>23</v>
      </c>
      <c r="AR14" s="15">
        <v>11</v>
      </c>
      <c r="AS14" s="21" t="s">
        <v>24</v>
      </c>
      <c r="AT14" s="24"/>
      <c r="AU14" s="16">
        <v>1</v>
      </c>
      <c r="AV14" s="17">
        <v>72</v>
      </c>
      <c r="AW14" s="14" t="s">
        <v>12</v>
      </c>
      <c r="AX14" s="22">
        <v>11</v>
      </c>
      <c r="AY14" s="21" t="s">
        <v>24</v>
      </c>
      <c r="AZ14" s="21"/>
      <c r="BA14" s="16"/>
      <c r="BB14" s="17">
        <v>72</v>
      </c>
      <c r="BC14" s="10" t="s">
        <v>18</v>
      </c>
      <c r="BD14" s="11">
        <v>11</v>
      </c>
      <c r="BE14" s="12"/>
      <c r="BF14" s="12"/>
      <c r="BG14" s="12"/>
      <c r="BH14" s="13"/>
      <c r="BI14" s="10" t="s">
        <v>17</v>
      </c>
      <c r="BJ14" s="11">
        <v>11</v>
      </c>
      <c r="BK14" s="12"/>
      <c r="BL14" s="12"/>
      <c r="BM14" s="12"/>
      <c r="BN14" s="12"/>
      <c r="BO14" s="14" t="s">
        <v>12</v>
      </c>
      <c r="BP14" s="19">
        <v>11</v>
      </c>
      <c r="BQ14" s="21" t="s">
        <v>24</v>
      </c>
      <c r="BR14" s="21"/>
      <c r="BS14" s="16">
        <v>1</v>
      </c>
      <c r="BT14" s="17">
        <v>72</v>
      </c>
    </row>
    <row r="15" spans="1:86">
      <c r="A15" s="10" t="s">
        <v>13</v>
      </c>
      <c r="B15" s="11">
        <v>12</v>
      </c>
      <c r="C15" s="12"/>
      <c r="D15" s="25"/>
      <c r="E15" s="12"/>
      <c r="F15" s="13"/>
      <c r="G15" s="14" t="s">
        <v>17</v>
      </c>
      <c r="H15" s="22">
        <v>12</v>
      </c>
      <c r="I15" s="21" t="s">
        <v>24</v>
      </c>
      <c r="J15" s="16"/>
      <c r="K15" s="16">
        <v>1</v>
      </c>
      <c r="L15" s="17">
        <v>72</v>
      </c>
      <c r="M15" s="14" t="s">
        <v>17</v>
      </c>
      <c r="N15" s="22">
        <v>12</v>
      </c>
      <c r="O15" s="21" t="s">
        <v>24</v>
      </c>
      <c r="P15" s="21"/>
      <c r="Q15" s="21">
        <v>1</v>
      </c>
      <c r="R15" s="17">
        <v>72</v>
      </c>
      <c r="S15" s="10" t="s">
        <v>18</v>
      </c>
      <c r="T15" s="11">
        <v>12</v>
      </c>
      <c r="U15" s="12"/>
      <c r="V15" s="12"/>
      <c r="W15" s="12"/>
      <c r="X15" s="13"/>
      <c r="Y15" s="14" t="s">
        <v>23</v>
      </c>
      <c r="Z15" s="22">
        <v>12</v>
      </c>
      <c r="AA15" s="16" t="s">
        <v>22</v>
      </c>
      <c r="AB15" s="18"/>
      <c r="AC15" s="16">
        <v>1</v>
      </c>
      <c r="AD15" s="17"/>
      <c r="AE15" s="14" t="s">
        <v>12</v>
      </c>
      <c r="AF15" s="22">
        <v>12</v>
      </c>
      <c r="AG15" s="16" t="s">
        <v>24</v>
      </c>
      <c r="AH15" s="18"/>
      <c r="AI15" s="16">
        <v>1</v>
      </c>
      <c r="AJ15" s="17">
        <v>72</v>
      </c>
      <c r="AK15" s="10" t="s">
        <v>18</v>
      </c>
      <c r="AL15" s="11">
        <v>12</v>
      </c>
      <c r="AM15" s="12"/>
      <c r="AN15" s="25"/>
      <c r="AO15" s="12"/>
      <c r="AP15" s="13"/>
      <c r="AQ15" s="14" t="s">
        <v>17</v>
      </c>
      <c r="AR15" s="15">
        <v>12</v>
      </c>
      <c r="AS15" s="21" t="s">
        <v>24</v>
      </c>
      <c r="AT15" s="24"/>
      <c r="AU15" s="16">
        <v>1</v>
      </c>
      <c r="AV15" s="17">
        <v>72</v>
      </c>
      <c r="AW15" s="14" t="s">
        <v>21</v>
      </c>
      <c r="AX15" s="22">
        <v>12</v>
      </c>
      <c r="AY15" s="21" t="s">
        <v>45</v>
      </c>
      <c r="AZ15" s="21"/>
      <c r="BA15" s="16"/>
      <c r="BB15" s="17">
        <v>72</v>
      </c>
      <c r="BC15" s="10" t="s">
        <v>13</v>
      </c>
      <c r="BD15" s="11">
        <v>12</v>
      </c>
      <c r="BE15" s="12"/>
      <c r="BF15" s="12"/>
      <c r="BG15" s="12"/>
      <c r="BH15" s="13"/>
      <c r="BI15" s="14" t="s">
        <v>17</v>
      </c>
      <c r="BJ15" s="22">
        <v>12</v>
      </c>
      <c r="BK15" s="16" t="s">
        <v>24</v>
      </c>
      <c r="BL15" s="16"/>
      <c r="BM15" s="16">
        <v>1</v>
      </c>
      <c r="BN15" s="16">
        <v>72</v>
      </c>
      <c r="BO15" s="14" t="s">
        <v>21</v>
      </c>
      <c r="BP15" s="19">
        <v>12</v>
      </c>
      <c r="BQ15" s="21" t="s">
        <v>29</v>
      </c>
      <c r="BR15" s="21"/>
      <c r="BS15" s="21">
        <v>1</v>
      </c>
      <c r="BT15" s="17">
        <v>72</v>
      </c>
    </row>
    <row r="16" spans="1:86">
      <c r="A16" s="14" t="s">
        <v>23</v>
      </c>
      <c r="B16" s="15">
        <v>13</v>
      </c>
      <c r="C16" s="24" t="s">
        <v>41</v>
      </c>
      <c r="D16" s="24"/>
      <c r="E16" s="21"/>
      <c r="F16" s="17"/>
      <c r="G16" s="14" t="s">
        <v>12</v>
      </c>
      <c r="H16" s="22">
        <v>13</v>
      </c>
      <c r="I16" s="21" t="s">
        <v>29</v>
      </c>
      <c r="J16" s="16"/>
      <c r="K16" s="16">
        <v>1</v>
      </c>
      <c r="L16" s="17">
        <v>72</v>
      </c>
      <c r="M16" s="14" t="s">
        <v>12</v>
      </c>
      <c r="N16" s="22">
        <v>13</v>
      </c>
      <c r="O16" s="21" t="s">
        <v>24</v>
      </c>
      <c r="P16" s="16"/>
      <c r="Q16" s="16"/>
      <c r="R16" s="17">
        <v>72</v>
      </c>
      <c r="S16" s="10" t="s">
        <v>13</v>
      </c>
      <c r="T16" s="11">
        <v>13</v>
      </c>
      <c r="U16" s="12"/>
      <c r="V16" s="12"/>
      <c r="W16" s="12"/>
      <c r="X16" s="13"/>
      <c r="Y16" s="14" t="s">
        <v>34</v>
      </c>
      <c r="Z16" s="22">
        <v>13</v>
      </c>
      <c r="AA16" s="16" t="s">
        <v>25</v>
      </c>
      <c r="AB16" s="18"/>
      <c r="AC16" s="16">
        <v>1</v>
      </c>
      <c r="AD16" s="17">
        <v>72</v>
      </c>
      <c r="AE16" s="14" t="s">
        <v>21</v>
      </c>
      <c r="AF16" s="22">
        <v>13</v>
      </c>
      <c r="AG16" s="21" t="s">
        <v>29</v>
      </c>
      <c r="AH16" s="24"/>
      <c r="AI16" s="21">
        <v>1</v>
      </c>
      <c r="AJ16" s="17">
        <v>72</v>
      </c>
      <c r="AK16" s="10" t="s">
        <v>13</v>
      </c>
      <c r="AL16" s="11">
        <v>13</v>
      </c>
      <c r="AM16" s="12"/>
      <c r="AN16" s="25"/>
      <c r="AO16" s="12"/>
      <c r="AP16" s="13"/>
      <c r="AQ16" s="14" t="s">
        <v>17</v>
      </c>
      <c r="AR16" s="15">
        <v>13</v>
      </c>
      <c r="AS16" s="21" t="s">
        <v>29</v>
      </c>
      <c r="AT16" s="24"/>
      <c r="AU16" s="16">
        <v>1</v>
      </c>
      <c r="AV16" s="17">
        <v>72</v>
      </c>
      <c r="AW16" s="10" t="s">
        <v>18</v>
      </c>
      <c r="AX16" s="11">
        <v>13</v>
      </c>
      <c r="AY16" s="12"/>
      <c r="AZ16" s="12"/>
      <c r="BA16" s="12"/>
      <c r="BB16" s="13"/>
      <c r="BC16" s="14" t="s">
        <v>23</v>
      </c>
      <c r="BD16" s="15">
        <v>13</v>
      </c>
      <c r="BE16" s="21" t="s">
        <v>22</v>
      </c>
      <c r="BF16" s="21"/>
      <c r="BG16" s="16">
        <v>1</v>
      </c>
      <c r="BH16" s="17"/>
      <c r="BI16" s="14" t="s">
        <v>12</v>
      </c>
      <c r="BJ16" s="22">
        <v>13</v>
      </c>
      <c r="BK16" s="16" t="s">
        <v>24</v>
      </c>
      <c r="BL16" s="16"/>
      <c r="BM16" s="16">
        <v>1</v>
      </c>
      <c r="BN16" s="16">
        <v>72</v>
      </c>
      <c r="BO16" s="10" t="s">
        <v>18</v>
      </c>
      <c r="BP16" s="23">
        <v>13</v>
      </c>
      <c r="BQ16" s="12"/>
      <c r="BR16" s="12"/>
      <c r="BS16" s="12"/>
      <c r="BT16" s="13"/>
    </row>
    <row r="17" spans="1:72">
      <c r="A17" s="14" t="s">
        <v>17</v>
      </c>
      <c r="B17" s="15">
        <v>14</v>
      </c>
      <c r="C17" s="24" t="s">
        <v>41</v>
      </c>
      <c r="D17" s="24"/>
      <c r="E17" s="21"/>
      <c r="F17" s="17"/>
      <c r="G17" s="14" t="s">
        <v>21</v>
      </c>
      <c r="H17" s="22">
        <v>14</v>
      </c>
      <c r="I17" s="21" t="s">
        <v>22</v>
      </c>
      <c r="J17" s="16"/>
      <c r="K17" s="16">
        <v>1</v>
      </c>
      <c r="L17" s="17"/>
      <c r="M17" s="14" t="s">
        <v>21</v>
      </c>
      <c r="N17" s="22">
        <v>14</v>
      </c>
      <c r="O17" s="21" t="s">
        <v>29</v>
      </c>
      <c r="P17" s="16"/>
      <c r="Q17" s="16"/>
      <c r="R17" s="17">
        <v>72</v>
      </c>
      <c r="S17" s="14" t="s">
        <v>23</v>
      </c>
      <c r="T17" s="22">
        <v>14</v>
      </c>
      <c r="U17" s="21" t="s">
        <v>22</v>
      </c>
      <c r="V17" s="16"/>
      <c r="W17" s="16">
        <v>1</v>
      </c>
      <c r="X17" s="17"/>
      <c r="Y17" s="14" t="s">
        <v>17</v>
      </c>
      <c r="Z17" s="22">
        <v>14</v>
      </c>
      <c r="AA17" s="21" t="s">
        <v>24</v>
      </c>
      <c r="AB17" s="24"/>
      <c r="AC17" s="16">
        <v>1</v>
      </c>
      <c r="AD17" s="17">
        <v>72</v>
      </c>
      <c r="AE17" s="10" t="s">
        <v>18</v>
      </c>
      <c r="AF17" s="11">
        <v>14</v>
      </c>
      <c r="AG17" s="12"/>
      <c r="AH17" s="25"/>
      <c r="AI17" s="12"/>
      <c r="AJ17" s="13"/>
      <c r="AK17" s="10" t="s">
        <v>23</v>
      </c>
      <c r="AL17" s="11">
        <v>14</v>
      </c>
      <c r="AM17" s="12"/>
      <c r="AN17" s="25"/>
      <c r="AO17" s="12"/>
      <c r="AP17" s="13"/>
      <c r="AQ17" s="14" t="s">
        <v>12</v>
      </c>
      <c r="AR17" s="15">
        <v>14</v>
      </c>
      <c r="AS17" s="21" t="s">
        <v>22</v>
      </c>
      <c r="AT17" s="24"/>
      <c r="AU17" s="16"/>
      <c r="AV17" s="17"/>
      <c r="AW17" s="10" t="s">
        <v>13</v>
      </c>
      <c r="AX17" s="11">
        <v>14</v>
      </c>
      <c r="AY17" s="12"/>
      <c r="AZ17" s="12"/>
      <c r="BA17" s="12"/>
      <c r="BB17" s="13"/>
      <c r="BC17" s="14" t="s">
        <v>17</v>
      </c>
      <c r="BD17" s="15">
        <v>14</v>
      </c>
      <c r="BE17" s="21" t="s">
        <v>25</v>
      </c>
      <c r="BF17" s="21"/>
      <c r="BG17" s="16"/>
      <c r="BH17" s="17">
        <v>72</v>
      </c>
      <c r="BI17" s="14" t="s">
        <v>21</v>
      </c>
      <c r="BJ17" s="22">
        <v>14</v>
      </c>
      <c r="BK17" s="16" t="s">
        <v>24</v>
      </c>
      <c r="BL17" s="16"/>
      <c r="BM17" s="16"/>
      <c r="BN17" s="16">
        <v>72</v>
      </c>
      <c r="BO17" s="10" t="s">
        <v>13</v>
      </c>
      <c r="BP17" s="23">
        <v>14</v>
      </c>
      <c r="BQ17" s="12"/>
      <c r="BR17" s="12"/>
      <c r="BS17" s="12"/>
      <c r="BT17" s="13"/>
    </row>
    <row r="18" spans="1:72">
      <c r="A18" s="14" t="s">
        <v>17</v>
      </c>
      <c r="B18" s="15">
        <v>15</v>
      </c>
      <c r="C18" s="21" t="s">
        <v>22</v>
      </c>
      <c r="D18" s="24"/>
      <c r="E18" s="21"/>
      <c r="F18" s="17"/>
      <c r="G18" s="10" t="s">
        <v>18</v>
      </c>
      <c r="H18" s="11">
        <v>15</v>
      </c>
      <c r="I18" s="12"/>
      <c r="J18" s="12"/>
      <c r="K18" s="12"/>
      <c r="L18" s="13"/>
      <c r="M18" s="10" t="s">
        <v>18</v>
      </c>
      <c r="N18" s="11">
        <v>15</v>
      </c>
      <c r="O18" s="12"/>
      <c r="P18" s="12"/>
      <c r="Q18" s="12"/>
      <c r="R18" s="13"/>
      <c r="S18" s="14" t="s">
        <v>17</v>
      </c>
      <c r="T18" s="15">
        <v>15</v>
      </c>
      <c r="U18" s="21" t="s">
        <v>19</v>
      </c>
      <c r="V18" s="16"/>
      <c r="W18" s="16">
        <v>1</v>
      </c>
      <c r="X18" s="17">
        <v>72</v>
      </c>
      <c r="Y18" s="14" t="s">
        <v>12</v>
      </c>
      <c r="Z18" s="15">
        <v>15</v>
      </c>
      <c r="AA18" s="21" t="s">
        <v>24</v>
      </c>
      <c r="AB18" s="24"/>
      <c r="AC18" s="21">
        <v>1</v>
      </c>
      <c r="AD18" s="17">
        <v>72</v>
      </c>
      <c r="AE18" s="10" t="s">
        <v>13</v>
      </c>
      <c r="AF18" s="11">
        <v>15</v>
      </c>
      <c r="AG18" s="12"/>
      <c r="AH18" s="25"/>
      <c r="AI18" s="12"/>
      <c r="AJ18" s="13"/>
      <c r="AK18" s="14" t="s">
        <v>17</v>
      </c>
      <c r="AL18" s="15">
        <v>15</v>
      </c>
      <c r="AM18" s="16" t="s">
        <v>22</v>
      </c>
      <c r="AN18" s="18"/>
      <c r="AO18" s="16">
        <v>1</v>
      </c>
      <c r="AP18" s="17"/>
      <c r="AQ18" s="10" t="s">
        <v>21</v>
      </c>
      <c r="AR18" s="11">
        <v>15</v>
      </c>
      <c r="AS18" s="12"/>
      <c r="AT18" s="25"/>
      <c r="AU18" s="12"/>
      <c r="AV18" s="13"/>
      <c r="AW18" s="14" t="s">
        <v>23</v>
      </c>
      <c r="AX18" s="15">
        <v>15</v>
      </c>
      <c r="AY18" s="21" t="s">
        <v>22</v>
      </c>
      <c r="AZ18" s="21"/>
      <c r="BA18" s="16">
        <v>1</v>
      </c>
      <c r="BB18" s="17"/>
      <c r="BC18" s="14" t="s">
        <v>17</v>
      </c>
      <c r="BD18" s="15">
        <v>15</v>
      </c>
      <c r="BE18" s="21" t="s">
        <v>24</v>
      </c>
      <c r="BF18" s="21"/>
      <c r="BG18" s="16">
        <v>1</v>
      </c>
      <c r="BH18" s="17">
        <v>72</v>
      </c>
      <c r="BI18" s="10" t="s">
        <v>18</v>
      </c>
      <c r="BJ18" s="11">
        <v>15</v>
      </c>
      <c r="BK18" s="12"/>
      <c r="BL18" s="12"/>
      <c r="BM18" s="12"/>
      <c r="BN18" s="12"/>
      <c r="BO18" s="14" t="s">
        <v>23</v>
      </c>
      <c r="BP18" s="19">
        <v>15</v>
      </c>
      <c r="BQ18" s="21" t="s">
        <v>22</v>
      </c>
      <c r="BR18" s="21"/>
      <c r="BS18" s="16"/>
      <c r="BT18" s="17"/>
    </row>
    <row r="19" spans="1:72">
      <c r="A19" s="14" t="s">
        <v>12</v>
      </c>
      <c r="B19" s="15">
        <v>16</v>
      </c>
      <c r="C19" s="21" t="s">
        <v>25</v>
      </c>
      <c r="D19" s="24"/>
      <c r="E19" s="21">
        <v>1</v>
      </c>
      <c r="F19" s="17">
        <v>72</v>
      </c>
      <c r="G19" s="10" t="s">
        <v>13</v>
      </c>
      <c r="H19" s="11">
        <v>16</v>
      </c>
      <c r="I19" s="12"/>
      <c r="J19" s="12"/>
      <c r="K19" s="12"/>
      <c r="L19" s="13"/>
      <c r="M19" s="10" t="s">
        <v>13</v>
      </c>
      <c r="N19" s="11">
        <v>16</v>
      </c>
      <c r="O19" s="12"/>
      <c r="P19" s="12"/>
      <c r="Q19" s="12"/>
      <c r="R19" s="13"/>
      <c r="S19" s="14" t="s">
        <v>17</v>
      </c>
      <c r="T19" s="15">
        <v>16</v>
      </c>
      <c r="U19" s="21" t="s">
        <v>46</v>
      </c>
      <c r="V19" s="16"/>
      <c r="W19" s="16"/>
      <c r="X19" s="17">
        <v>72</v>
      </c>
      <c r="Y19" s="14" t="s">
        <v>21</v>
      </c>
      <c r="Z19" s="15">
        <v>16</v>
      </c>
      <c r="AA19" s="21" t="s">
        <v>19</v>
      </c>
      <c r="AB19" s="24"/>
      <c r="AC19" s="16"/>
      <c r="AD19" s="17">
        <v>72</v>
      </c>
      <c r="AE19" s="14" t="s">
        <v>23</v>
      </c>
      <c r="AF19" s="15">
        <v>16</v>
      </c>
      <c r="AG19" s="21" t="s">
        <v>22</v>
      </c>
      <c r="AH19" s="24"/>
      <c r="AI19" s="16">
        <v>1</v>
      </c>
      <c r="AJ19" s="17"/>
      <c r="AK19" s="14" t="s">
        <v>17</v>
      </c>
      <c r="AL19" s="15">
        <v>16</v>
      </c>
      <c r="AM19" s="16" t="s">
        <v>19</v>
      </c>
      <c r="AN19" s="18"/>
      <c r="AO19" s="16">
        <v>1</v>
      </c>
      <c r="AP19" s="17">
        <v>72</v>
      </c>
      <c r="AQ19" s="10" t="s">
        <v>18</v>
      </c>
      <c r="AR19" s="11">
        <v>16</v>
      </c>
      <c r="AS19" s="12"/>
      <c r="AT19" s="25"/>
      <c r="AU19" s="12"/>
      <c r="AV19" s="13"/>
      <c r="AW19" s="14" t="s">
        <v>17</v>
      </c>
      <c r="AX19" s="15">
        <v>16</v>
      </c>
      <c r="AY19" s="21" t="s">
        <v>19</v>
      </c>
      <c r="AZ19" s="21"/>
      <c r="BA19" s="16"/>
      <c r="BB19" s="17">
        <v>72</v>
      </c>
      <c r="BC19" s="14" t="s">
        <v>12</v>
      </c>
      <c r="BD19" s="15">
        <v>16</v>
      </c>
      <c r="BE19" s="21" t="s">
        <v>24</v>
      </c>
      <c r="BF19" s="21"/>
      <c r="BG19" s="16">
        <v>1</v>
      </c>
      <c r="BH19" s="17">
        <v>72</v>
      </c>
      <c r="BI19" s="10" t="s">
        <v>13</v>
      </c>
      <c r="BJ19" s="11">
        <v>16</v>
      </c>
      <c r="BK19" s="12"/>
      <c r="BL19" s="12"/>
      <c r="BM19" s="12"/>
      <c r="BN19" s="12"/>
      <c r="BO19" s="14" t="s">
        <v>17</v>
      </c>
      <c r="BP19" s="19">
        <v>16</v>
      </c>
      <c r="BQ19" s="21" t="s">
        <v>19</v>
      </c>
      <c r="BR19" s="21"/>
      <c r="BS19" s="16">
        <v>1</v>
      </c>
      <c r="BT19" s="17">
        <v>72</v>
      </c>
    </row>
    <row r="20" spans="1:72">
      <c r="A20" s="14" t="s">
        <v>21</v>
      </c>
      <c r="B20" s="15">
        <v>17</v>
      </c>
      <c r="C20" s="21" t="s">
        <v>29</v>
      </c>
      <c r="D20" s="24"/>
      <c r="E20" s="21"/>
      <c r="F20" s="17">
        <v>72</v>
      </c>
      <c r="G20" s="14" t="s">
        <v>23</v>
      </c>
      <c r="H20" s="15">
        <v>17</v>
      </c>
      <c r="I20" s="21" t="s">
        <v>24</v>
      </c>
      <c r="J20" s="21"/>
      <c r="K20" s="21">
        <v>1</v>
      </c>
      <c r="L20" s="17">
        <v>72</v>
      </c>
      <c r="M20" s="14" t="s">
        <v>23</v>
      </c>
      <c r="N20" s="15">
        <v>17</v>
      </c>
      <c r="O20" s="21" t="s">
        <v>22</v>
      </c>
      <c r="P20" s="21"/>
      <c r="Q20" s="21">
        <v>1</v>
      </c>
      <c r="R20" s="17"/>
      <c r="S20" s="14" t="s">
        <v>12</v>
      </c>
      <c r="T20" s="15">
        <v>17</v>
      </c>
      <c r="U20" s="21" t="s">
        <v>24</v>
      </c>
      <c r="V20" s="16"/>
      <c r="W20" s="16">
        <v>1</v>
      </c>
      <c r="X20" s="17">
        <v>72</v>
      </c>
      <c r="Y20" s="10" t="s">
        <v>18</v>
      </c>
      <c r="Z20" s="11">
        <v>17</v>
      </c>
      <c r="AA20" s="12"/>
      <c r="AB20" s="25"/>
      <c r="AC20" s="12"/>
      <c r="AD20" s="13"/>
      <c r="AE20" s="14" t="s">
        <v>17</v>
      </c>
      <c r="AF20" s="15">
        <v>17</v>
      </c>
      <c r="AG20" s="21" t="s">
        <v>22</v>
      </c>
      <c r="AH20" s="24"/>
      <c r="AI20" s="21">
        <v>1</v>
      </c>
      <c r="AJ20" s="17"/>
      <c r="AK20" s="14" t="s">
        <v>12</v>
      </c>
      <c r="AL20" s="15">
        <v>17</v>
      </c>
      <c r="AM20" s="16" t="s">
        <v>24</v>
      </c>
      <c r="AN20" s="18"/>
      <c r="AO20" s="16">
        <v>1</v>
      </c>
      <c r="AP20" s="17">
        <v>72</v>
      </c>
      <c r="AQ20" s="10" t="s">
        <v>13</v>
      </c>
      <c r="AR20" s="11">
        <v>17</v>
      </c>
      <c r="AS20" s="12"/>
      <c r="AT20" s="25"/>
      <c r="AU20" s="12"/>
      <c r="AV20" s="13"/>
      <c r="AW20" s="14" t="s">
        <v>17</v>
      </c>
      <c r="AX20" s="15">
        <v>17</v>
      </c>
      <c r="AY20" s="21" t="s">
        <v>24</v>
      </c>
      <c r="AZ20" s="21"/>
      <c r="BA20" s="16">
        <v>1</v>
      </c>
      <c r="BB20" s="17">
        <v>72</v>
      </c>
      <c r="BC20" s="14" t="s">
        <v>21</v>
      </c>
      <c r="BD20" s="15">
        <v>17</v>
      </c>
      <c r="BE20" s="21" t="s">
        <v>29</v>
      </c>
      <c r="BF20" s="21"/>
      <c r="BG20" s="16"/>
      <c r="BH20" s="17">
        <v>72</v>
      </c>
      <c r="BI20" s="14" t="s">
        <v>23</v>
      </c>
      <c r="BJ20" s="15">
        <v>17</v>
      </c>
      <c r="BK20" s="21" t="s">
        <v>22</v>
      </c>
      <c r="BL20" s="21"/>
      <c r="BM20" s="16">
        <v>1</v>
      </c>
      <c r="BN20" s="21"/>
      <c r="BO20" s="14" t="s">
        <v>17</v>
      </c>
      <c r="BP20" s="19">
        <v>17</v>
      </c>
      <c r="BQ20" s="21" t="s">
        <v>24</v>
      </c>
      <c r="BR20" s="21"/>
      <c r="BS20" s="16">
        <v>1</v>
      </c>
      <c r="BT20" s="17">
        <v>72</v>
      </c>
    </row>
    <row r="21" spans="1:72">
      <c r="A21" s="10" t="s">
        <v>18</v>
      </c>
      <c r="B21" s="11">
        <v>18</v>
      </c>
      <c r="C21" s="12"/>
      <c r="D21" s="25"/>
      <c r="E21" s="12"/>
      <c r="F21" s="13"/>
      <c r="G21" s="14" t="s">
        <v>17</v>
      </c>
      <c r="H21" s="22">
        <v>18</v>
      </c>
      <c r="I21" s="21" t="s">
        <v>29</v>
      </c>
      <c r="J21" s="21"/>
      <c r="K21" s="21"/>
      <c r="L21" s="17">
        <v>72</v>
      </c>
      <c r="M21" s="14" t="s">
        <v>17</v>
      </c>
      <c r="N21" s="22">
        <v>18</v>
      </c>
      <c r="O21" s="21" t="s">
        <v>19</v>
      </c>
      <c r="P21" s="21"/>
      <c r="Q21" s="21"/>
      <c r="R21" s="17">
        <v>72</v>
      </c>
      <c r="S21" s="14" t="s">
        <v>21</v>
      </c>
      <c r="T21" s="22">
        <v>18</v>
      </c>
      <c r="U21" s="21" t="s">
        <v>47</v>
      </c>
      <c r="V21" s="21"/>
      <c r="W21" s="21"/>
      <c r="X21" s="17">
        <v>72</v>
      </c>
      <c r="Y21" s="10" t="s">
        <v>13</v>
      </c>
      <c r="Z21" s="11">
        <v>18</v>
      </c>
      <c r="AA21" s="12"/>
      <c r="AB21" s="25"/>
      <c r="AC21" s="12"/>
      <c r="AD21" s="13"/>
      <c r="AE21" s="14" t="s">
        <v>17</v>
      </c>
      <c r="AF21" s="22">
        <v>18</v>
      </c>
      <c r="AG21" s="21" t="s">
        <v>48</v>
      </c>
      <c r="AH21" s="24"/>
      <c r="AI21" s="16"/>
      <c r="AJ21" s="17">
        <v>72</v>
      </c>
      <c r="AK21" s="14" t="s">
        <v>21</v>
      </c>
      <c r="AL21" s="22">
        <v>18</v>
      </c>
      <c r="AM21" s="21" t="s">
        <v>49</v>
      </c>
      <c r="AN21" s="24"/>
      <c r="AO21" s="16"/>
      <c r="AP21" s="17">
        <v>62</v>
      </c>
      <c r="AQ21" s="14" t="s">
        <v>23</v>
      </c>
      <c r="AR21" s="15">
        <v>18</v>
      </c>
      <c r="AS21" s="16" t="s">
        <v>22</v>
      </c>
      <c r="AT21" s="18"/>
      <c r="AU21" s="16">
        <v>1</v>
      </c>
      <c r="AV21" s="17"/>
      <c r="AW21" s="14" t="s">
        <v>12</v>
      </c>
      <c r="AX21" s="22">
        <v>18</v>
      </c>
      <c r="AY21" s="21" t="s">
        <v>24</v>
      </c>
      <c r="AZ21" s="21"/>
      <c r="BA21" s="16">
        <v>1</v>
      </c>
      <c r="BB21" s="17">
        <v>72</v>
      </c>
      <c r="BC21" s="10" t="s">
        <v>18</v>
      </c>
      <c r="BD21" s="11">
        <v>18</v>
      </c>
      <c r="BE21" s="12"/>
      <c r="BF21" s="12"/>
      <c r="BG21" s="12"/>
      <c r="BH21" s="13"/>
      <c r="BI21" s="14" t="s">
        <v>17</v>
      </c>
      <c r="BJ21" s="22">
        <v>18</v>
      </c>
      <c r="BK21" s="21" t="s">
        <v>19</v>
      </c>
      <c r="BL21" s="21"/>
      <c r="BM21" s="16">
        <v>1</v>
      </c>
      <c r="BN21" s="21">
        <v>72</v>
      </c>
      <c r="BO21" s="14" t="s">
        <v>12</v>
      </c>
      <c r="BP21" s="19">
        <v>18</v>
      </c>
      <c r="BQ21" s="21" t="s">
        <v>24</v>
      </c>
      <c r="BR21" s="21"/>
      <c r="BS21" s="16"/>
      <c r="BT21" s="17">
        <v>72</v>
      </c>
    </row>
    <row r="22" spans="1:72">
      <c r="A22" s="10" t="s">
        <v>13</v>
      </c>
      <c r="B22" s="11">
        <v>19</v>
      </c>
      <c r="C22" s="12"/>
      <c r="D22" s="25"/>
      <c r="E22" s="12"/>
      <c r="F22" s="13"/>
      <c r="G22" s="14" t="s">
        <v>17</v>
      </c>
      <c r="H22" s="22">
        <v>19</v>
      </c>
      <c r="I22" s="16" t="s">
        <v>22</v>
      </c>
      <c r="J22" s="21"/>
      <c r="K22" s="21"/>
      <c r="L22" s="17"/>
      <c r="M22" s="14" t="s">
        <v>17</v>
      </c>
      <c r="N22" s="22">
        <v>19</v>
      </c>
      <c r="O22" s="21" t="s">
        <v>24</v>
      </c>
      <c r="P22" s="16"/>
      <c r="Q22" s="16"/>
      <c r="R22" s="17">
        <v>72</v>
      </c>
      <c r="S22" s="10" t="s">
        <v>18</v>
      </c>
      <c r="T22" s="11">
        <v>19</v>
      </c>
      <c r="U22" s="12"/>
      <c r="V22" s="12"/>
      <c r="W22" s="12"/>
      <c r="X22" s="13"/>
      <c r="Y22" s="14" t="s">
        <v>23</v>
      </c>
      <c r="Z22" s="22">
        <v>19</v>
      </c>
      <c r="AA22" s="21" t="s">
        <v>22</v>
      </c>
      <c r="AB22" s="24"/>
      <c r="AC22" s="16">
        <v>1</v>
      </c>
      <c r="AD22" s="17"/>
      <c r="AE22" s="14" t="s">
        <v>12</v>
      </c>
      <c r="AF22" s="22">
        <v>19</v>
      </c>
      <c r="AG22" s="21" t="s">
        <v>50</v>
      </c>
      <c r="AH22" s="24">
        <v>32</v>
      </c>
      <c r="AI22" s="18"/>
      <c r="AJ22" s="17">
        <v>72</v>
      </c>
      <c r="AK22" s="10" t="s">
        <v>18</v>
      </c>
      <c r="AL22" s="11">
        <v>19</v>
      </c>
      <c r="AM22" s="12"/>
      <c r="AN22" s="25"/>
      <c r="AO22" s="12"/>
      <c r="AP22" s="13"/>
      <c r="AQ22" s="14" t="s">
        <v>17</v>
      </c>
      <c r="AR22" s="15">
        <v>19</v>
      </c>
      <c r="AS22" s="20" t="s">
        <v>28</v>
      </c>
      <c r="AT22" s="18"/>
      <c r="AU22" s="16"/>
      <c r="AV22" s="17"/>
      <c r="AW22" s="14" t="s">
        <v>21</v>
      </c>
      <c r="AX22" s="22">
        <v>19</v>
      </c>
      <c r="AY22" s="21" t="s">
        <v>29</v>
      </c>
      <c r="AZ22" s="21"/>
      <c r="BA22" s="21">
        <v>1</v>
      </c>
      <c r="BB22" s="17">
        <v>72</v>
      </c>
      <c r="BC22" s="10" t="s">
        <v>13</v>
      </c>
      <c r="BD22" s="11">
        <v>19</v>
      </c>
      <c r="BE22" s="12"/>
      <c r="BF22" s="12"/>
      <c r="BG22" s="12"/>
      <c r="BH22" s="13"/>
      <c r="BI22" s="14" t="s">
        <v>17</v>
      </c>
      <c r="BJ22" s="22">
        <v>19</v>
      </c>
      <c r="BK22" s="21" t="s">
        <v>51</v>
      </c>
      <c r="BL22" s="21"/>
      <c r="BM22" s="16">
        <v>1</v>
      </c>
      <c r="BN22" s="21">
        <v>72</v>
      </c>
      <c r="BO22" s="14" t="s">
        <v>21</v>
      </c>
      <c r="BP22" s="19">
        <v>19</v>
      </c>
      <c r="BQ22" s="21" t="s">
        <v>29</v>
      </c>
      <c r="BR22" s="21"/>
      <c r="BS22" s="16"/>
      <c r="BT22" s="17">
        <v>72</v>
      </c>
    </row>
    <row r="23" spans="1:72">
      <c r="A23" s="14" t="s">
        <v>23</v>
      </c>
      <c r="B23" s="15">
        <v>20</v>
      </c>
      <c r="C23" s="21" t="s">
        <v>22</v>
      </c>
      <c r="D23" s="24"/>
      <c r="E23" s="21">
        <v>1</v>
      </c>
      <c r="F23" s="17"/>
      <c r="G23" s="14" t="s">
        <v>12</v>
      </c>
      <c r="H23" s="22">
        <v>20</v>
      </c>
      <c r="I23" s="26" t="s">
        <v>52</v>
      </c>
      <c r="J23" s="16"/>
      <c r="K23" s="16"/>
      <c r="L23" s="17"/>
      <c r="M23" s="14" t="s">
        <v>12</v>
      </c>
      <c r="N23" s="22">
        <v>20</v>
      </c>
      <c r="O23" s="21" t="s">
        <v>24</v>
      </c>
      <c r="P23" s="16"/>
      <c r="Q23" s="16"/>
      <c r="R23" s="17">
        <v>72</v>
      </c>
      <c r="S23" s="10" t="s">
        <v>13</v>
      </c>
      <c r="T23" s="11">
        <v>20</v>
      </c>
      <c r="U23" s="12"/>
      <c r="V23" s="12"/>
      <c r="W23" s="12"/>
      <c r="X23" s="13"/>
      <c r="Y23" s="14" t="s">
        <v>34</v>
      </c>
      <c r="Z23" s="22">
        <v>20</v>
      </c>
      <c r="AA23" s="21" t="s">
        <v>19</v>
      </c>
      <c r="AB23" s="24"/>
      <c r="AC23" s="16">
        <v>1</v>
      </c>
      <c r="AD23" s="17">
        <v>72</v>
      </c>
      <c r="AE23" s="14" t="s">
        <v>21</v>
      </c>
      <c r="AF23" s="22">
        <v>20</v>
      </c>
      <c r="AG23" s="21" t="s">
        <v>24</v>
      </c>
      <c r="AH23" s="24"/>
      <c r="AI23" s="21">
        <v>1</v>
      </c>
      <c r="AJ23" s="17">
        <v>72</v>
      </c>
      <c r="AK23" s="10" t="s">
        <v>13</v>
      </c>
      <c r="AL23" s="11">
        <v>20</v>
      </c>
      <c r="AM23" s="12"/>
      <c r="AN23" s="25"/>
      <c r="AO23" s="12"/>
      <c r="AP23" s="13"/>
      <c r="AQ23" s="14" t="s">
        <v>17</v>
      </c>
      <c r="AR23" s="15">
        <v>20</v>
      </c>
      <c r="AS23" s="16" t="s">
        <v>19</v>
      </c>
      <c r="AT23" s="18"/>
      <c r="AU23" s="16">
        <v>1</v>
      </c>
      <c r="AV23" s="17">
        <v>72</v>
      </c>
      <c r="AW23" s="10" t="s">
        <v>18</v>
      </c>
      <c r="AX23" s="11">
        <v>20</v>
      </c>
      <c r="AY23" s="12"/>
      <c r="AZ23" s="12"/>
      <c r="BA23" s="12"/>
      <c r="BB23" s="13"/>
      <c r="BC23" s="14" t="s">
        <v>23</v>
      </c>
      <c r="BD23" s="15">
        <v>20</v>
      </c>
      <c r="BE23" s="21" t="s">
        <v>22</v>
      </c>
      <c r="BF23" s="21"/>
      <c r="BG23" s="16"/>
      <c r="BH23" s="17"/>
      <c r="BI23" s="14" t="s">
        <v>12</v>
      </c>
      <c r="BJ23" s="22">
        <v>20</v>
      </c>
      <c r="BK23" s="21" t="s">
        <v>24</v>
      </c>
      <c r="BL23" s="21"/>
      <c r="BM23" s="16"/>
      <c r="BN23" s="21">
        <v>72</v>
      </c>
      <c r="BO23" s="10" t="s">
        <v>18</v>
      </c>
      <c r="BP23" s="23">
        <v>20</v>
      </c>
      <c r="BQ23" s="12"/>
      <c r="BR23" s="12"/>
      <c r="BS23" s="12"/>
      <c r="BT23" s="13"/>
    </row>
    <row r="24" spans="1:72">
      <c r="A24" s="14" t="s">
        <v>17</v>
      </c>
      <c r="B24" s="15">
        <v>21</v>
      </c>
      <c r="C24" s="21" t="s">
        <v>25</v>
      </c>
      <c r="D24" s="24"/>
      <c r="E24" s="21">
        <v>1</v>
      </c>
      <c r="F24" s="17">
        <v>72</v>
      </c>
      <c r="G24" s="14" t="s">
        <v>21</v>
      </c>
      <c r="H24" s="22">
        <v>21</v>
      </c>
      <c r="I24" s="26" t="s">
        <v>52</v>
      </c>
      <c r="J24" s="16"/>
      <c r="K24" s="16"/>
      <c r="L24" s="17"/>
      <c r="M24" s="14" t="s">
        <v>21</v>
      </c>
      <c r="N24" s="22">
        <v>21</v>
      </c>
      <c r="O24" s="21" t="s">
        <v>29</v>
      </c>
      <c r="P24" s="16"/>
      <c r="Q24" s="16"/>
      <c r="R24" s="17">
        <v>72</v>
      </c>
      <c r="S24" s="10" t="s">
        <v>23</v>
      </c>
      <c r="T24" s="11">
        <v>21</v>
      </c>
      <c r="U24" s="12"/>
      <c r="V24" s="12"/>
      <c r="W24" s="12"/>
      <c r="X24" s="13"/>
      <c r="Y24" s="14" t="s">
        <v>17</v>
      </c>
      <c r="Z24" s="22">
        <v>21</v>
      </c>
      <c r="AA24" s="21" t="s">
        <v>24</v>
      </c>
      <c r="AB24" s="24"/>
      <c r="AC24" s="16">
        <v>1</v>
      </c>
      <c r="AD24" s="17">
        <v>72</v>
      </c>
      <c r="AE24" s="10" t="s">
        <v>18</v>
      </c>
      <c r="AF24" s="11">
        <v>21</v>
      </c>
      <c r="AG24" s="12"/>
      <c r="AH24" s="25"/>
      <c r="AI24" s="12"/>
      <c r="AJ24" s="13"/>
      <c r="AK24" s="14" t="s">
        <v>23</v>
      </c>
      <c r="AL24" s="22">
        <v>21</v>
      </c>
      <c r="AM24" s="21" t="s">
        <v>22</v>
      </c>
      <c r="AN24" s="24"/>
      <c r="AO24" s="16">
        <v>1</v>
      </c>
      <c r="AP24" s="17"/>
      <c r="AQ24" s="14" t="s">
        <v>12</v>
      </c>
      <c r="AR24" s="15">
        <v>21</v>
      </c>
      <c r="AS24" s="16" t="s">
        <v>24</v>
      </c>
      <c r="AT24" s="18"/>
      <c r="AU24" s="16">
        <v>1</v>
      </c>
      <c r="AV24" s="17">
        <v>72</v>
      </c>
      <c r="AW24" s="10" t="s">
        <v>13</v>
      </c>
      <c r="AX24" s="11">
        <v>21</v>
      </c>
      <c r="AY24" s="12"/>
      <c r="AZ24" s="12"/>
      <c r="BA24" s="12"/>
      <c r="BB24" s="13"/>
      <c r="BC24" s="14" t="s">
        <v>17</v>
      </c>
      <c r="BD24" s="15">
        <v>21</v>
      </c>
      <c r="BE24" s="21" t="s">
        <v>19</v>
      </c>
      <c r="BF24" s="21"/>
      <c r="BG24" s="16">
        <v>1</v>
      </c>
      <c r="BH24" s="17">
        <v>72</v>
      </c>
      <c r="BI24" s="14" t="s">
        <v>21</v>
      </c>
      <c r="BJ24" s="22">
        <v>21</v>
      </c>
      <c r="BK24" s="21" t="s">
        <v>29</v>
      </c>
      <c r="BL24" s="21"/>
      <c r="BM24" s="16"/>
      <c r="BN24" s="21">
        <v>72</v>
      </c>
      <c r="BO24" s="10" t="s">
        <v>13</v>
      </c>
      <c r="BP24" s="23">
        <v>21</v>
      </c>
      <c r="BQ24" s="12"/>
      <c r="BR24" s="12"/>
      <c r="BS24" s="12"/>
      <c r="BT24" s="13"/>
    </row>
    <row r="25" spans="1:72">
      <c r="A25" s="14" t="s">
        <v>17</v>
      </c>
      <c r="B25" s="15">
        <v>22</v>
      </c>
      <c r="C25" s="21" t="s">
        <v>24</v>
      </c>
      <c r="D25" s="24"/>
      <c r="E25" s="21">
        <v>1</v>
      </c>
      <c r="F25" s="17">
        <v>72</v>
      </c>
      <c r="G25" s="10" t="s">
        <v>18</v>
      </c>
      <c r="H25" s="11">
        <v>22</v>
      </c>
      <c r="I25" s="27"/>
      <c r="J25" s="12"/>
      <c r="K25" s="12"/>
      <c r="L25" s="13"/>
      <c r="M25" s="10" t="s">
        <v>18</v>
      </c>
      <c r="N25" s="11">
        <v>22</v>
      </c>
      <c r="O25" s="12"/>
      <c r="P25" s="12"/>
      <c r="Q25" s="12"/>
      <c r="R25" s="13"/>
      <c r="S25" s="14" t="s">
        <v>17</v>
      </c>
      <c r="T25" s="15">
        <v>22</v>
      </c>
      <c r="U25" s="16" t="s">
        <v>22</v>
      </c>
      <c r="V25" s="16"/>
      <c r="W25" s="16"/>
      <c r="X25" s="17"/>
      <c r="Y25" s="14" t="s">
        <v>12</v>
      </c>
      <c r="Z25" s="15">
        <v>22</v>
      </c>
      <c r="AA25" s="21" t="s">
        <v>24</v>
      </c>
      <c r="AB25" s="24"/>
      <c r="AC25" s="16"/>
      <c r="AD25" s="17">
        <v>72</v>
      </c>
      <c r="AE25" s="10" t="s">
        <v>13</v>
      </c>
      <c r="AF25" s="11">
        <v>22</v>
      </c>
      <c r="AG25" s="12"/>
      <c r="AH25" s="25"/>
      <c r="AI25" s="12"/>
      <c r="AJ25" s="13"/>
      <c r="AK25" s="14" t="s">
        <v>17</v>
      </c>
      <c r="AL25" s="15">
        <v>22</v>
      </c>
      <c r="AM25" s="21" t="s">
        <v>19</v>
      </c>
      <c r="AN25" s="24"/>
      <c r="AO25" s="16">
        <v>1</v>
      </c>
      <c r="AP25" s="17">
        <v>72</v>
      </c>
      <c r="AQ25" s="14" t="s">
        <v>21</v>
      </c>
      <c r="AR25" s="15">
        <v>22</v>
      </c>
      <c r="AS25" s="21" t="s">
        <v>29</v>
      </c>
      <c r="AT25" s="24"/>
      <c r="AU25" s="16"/>
      <c r="AV25" s="17">
        <v>72</v>
      </c>
      <c r="AW25" s="14" t="s">
        <v>23</v>
      </c>
      <c r="AX25" s="15">
        <v>22</v>
      </c>
      <c r="AY25" s="21" t="s">
        <v>24</v>
      </c>
      <c r="AZ25" s="21"/>
      <c r="BA25" s="21">
        <v>1</v>
      </c>
      <c r="BB25" s="17">
        <v>72</v>
      </c>
      <c r="BC25" s="14" t="s">
        <v>17</v>
      </c>
      <c r="BD25" s="15">
        <v>22</v>
      </c>
      <c r="BE25" s="21" t="s">
        <v>63</v>
      </c>
      <c r="BF25" s="21"/>
      <c r="BG25" s="16"/>
      <c r="BH25" s="17">
        <v>36</v>
      </c>
      <c r="BI25" s="10" t="s">
        <v>18</v>
      </c>
      <c r="BJ25" s="11">
        <v>22</v>
      </c>
      <c r="BK25" s="12"/>
      <c r="BL25" s="12"/>
      <c r="BM25" s="12"/>
      <c r="BN25" s="12"/>
      <c r="BO25" s="14" t="s">
        <v>23</v>
      </c>
      <c r="BP25" s="19">
        <v>22</v>
      </c>
      <c r="BQ25" s="21" t="s">
        <v>22</v>
      </c>
      <c r="BR25" s="21"/>
      <c r="BS25" s="16">
        <v>1</v>
      </c>
      <c r="BT25" s="17"/>
    </row>
    <row r="26" spans="1:72">
      <c r="A26" s="14" t="s">
        <v>12</v>
      </c>
      <c r="B26" s="15">
        <v>23</v>
      </c>
      <c r="C26" s="21" t="s">
        <v>24</v>
      </c>
      <c r="D26" s="24"/>
      <c r="E26" s="21"/>
      <c r="F26" s="17">
        <v>72</v>
      </c>
      <c r="G26" s="10" t="s">
        <v>13</v>
      </c>
      <c r="H26" s="11">
        <v>23</v>
      </c>
      <c r="I26" s="27"/>
      <c r="J26" s="12"/>
      <c r="K26" s="12"/>
      <c r="L26" s="13"/>
      <c r="M26" s="10" t="s">
        <v>13</v>
      </c>
      <c r="N26" s="11">
        <v>23</v>
      </c>
      <c r="O26" s="12"/>
      <c r="P26" s="12"/>
      <c r="Q26" s="12"/>
      <c r="R26" s="13"/>
      <c r="S26" s="14" t="s">
        <v>17</v>
      </c>
      <c r="T26" s="15">
        <v>23</v>
      </c>
      <c r="U26" s="16" t="s">
        <v>19</v>
      </c>
      <c r="V26" s="16"/>
      <c r="W26" s="16">
        <v>1</v>
      </c>
      <c r="X26" s="17">
        <v>72</v>
      </c>
      <c r="Y26" s="14" t="s">
        <v>21</v>
      </c>
      <c r="Z26" s="15">
        <v>23</v>
      </c>
      <c r="AA26" s="21" t="s">
        <v>29</v>
      </c>
      <c r="AB26" s="24"/>
      <c r="AC26" s="21">
        <v>1</v>
      </c>
      <c r="AD26" s="17">
        <v>72</v>
      </c>
      <c r="AE26" s="14" t="s">
        <v>23</v>
      </c>
      <c r="AF26" s="15">
        <v>23</v>
      </c>
      <c r="AG26" s="21" t="s">
        <v>22</v>
      </c>
      <c r="AH26" s="24"/>
      <c r="AI26" s="21">
        <v>1</v>
      </c>
      <c r="AJ26" s="17"/>
      <c r="AK26" s="14" t="s">
        <v>17</v>
      </c>
      <c r="AL26" s="15">
        <v>23</v>
      </c>
      <c r="AM26" s="21" t="s">
        <v>24</v>
      </c>
      <c r="AN26" s="24"/>
      <c r="AO26" s="16"/>
      <c r="AP26" s="17">
        <v>72</v>
      </c>
      <c r="AQ26" s="10" t="s">
        <v>18</v>
      </c>
      <c r="AR26" s="11">
        <v>23</v>
      </c>
      <c r="AS26" s="12"/>
      <c r="AT26" s="25"/>
      <c r="AU26" s="12"/>
      <c r="AV26" s="13"/>
      <c r="AW26" s="14" t="s">
        <v>17</v>
      </c>
      <c r="AX26" s="15">
        <v>23</v>
      </c>
      <c r="AY26" s="21" t="s">
        <v>53</v>
      </c>
      <c r="AZ26" s="21"/>
      <c r="BA26" s="16"/>
      <c r="BB26" s="17">
        <v>72</v>
      </c>
      <c r="BC26" s="14" t="s">
        <v>12</v>
      </c>
      <c r="BD26" s="15">
        <v>23</v>
      </c>
      <c r="BE26" s="21" t="s">
        <v>24</v>
      </c>
      <c r="BF26" s="21"/>
      <c r="BG26" s="16">
        <v>1</v>
      </c>
      <c r="BH26" s="17">
        <v>72</v>
      </c>
      <c r="BI26" s="10" t="s">
        <v>13</v>
      </c>
      <c r="BJ26" s="11">
        <v>23</v>
      </c>
      <c r="BK26" s="12"/>
      <c r="BL26" s="12"/>
      <c r="BM26" s="12"/>
      <c r="BN26" s="12"/>
      <c r="BO26" s="14" t="s">
        <v>17</v>
      </c>
      <c r="BP26" s="19">
        <v>23</v>
      </c>
      <c r="BQ26" s="24" t="s">
        <v>39</v>
      </c>
      <c r="BR26" s="24"/>
      <c r="BS26" s="16"/>
      <c r="BT26" s="17"/>
    </row>
    <row r="27" spans="1:72">
      <c r="A27" s="14" t="s">
        <v>21</v>
      </c>
      <c r="B27" s="15">
        <v>24</v>
      </c>
      <c r="C27" s="24" t="s">
        <v>36</v>
      </c>
      <c r="D27" s="24"/>
      <c r="E27" s="21"/>
      <c r="F27" s="17"/>
      <c r="G27" s="14" t="s">
        <v>23</v>
      </c>
      <c r="H27" s="15">
        <v>24</v>
      </c>
      <c r="I27" s="26" t="s">
        <v>52</v>
      </c>
      <c r="J27" s="16"/>
      <c r="K27" s="16"/>
      <c r="L27" s="17"/>
      <c r="M27" s="14" t="s">
        <v>23</v>
      </c>
      <c r="N27" s="15">
        <v>24</v>
      </c>
      <c r="O27" s="21" t="s">
        <v>22</v>
      </c>
      <c r="P27" s="16"/>
      <c r="Q27" s="16">
        <v>1</v>
      </c>
      <c r="R27" s="17"/>
      <c r="S27" s="14" t="s">
        <v>12</v>
      </c>
      <c r="T27" s="15">
        <v>24</v>
      </c>
      <c r="U27" s="16" t="s">
        <v>54</v>
      </c>
      <c r="V27" s="16"/>
      <c r="W27" s="16"/>
      <c r="X27" s="17">
        <v>72</v>
      </c>
      <c r="Y27" s="10" t="s">
        <v>18</v>
      </c>
      <c r="Z27" s="11">
        <v>24</v>
      </c>
      <c r="AA27" s="12"/>
      <c r="AB27" s="25"/>
      <c r="AC27" s="12"/>
      <c r="AD27" s="13"/>
      <c r="AE27" s="14" t="s">
        <v>17</v>
      </c>
      <c r="AF27" s="15">
        <v>24</v>
      </c>
      <c r="AG27" s="21" t="s">
        <v>19</v>
      </c>
      <c r="AH27" s="24"/>
      <c r="AI27" s="16">
        <v>1</v>
      </c>
      <c r="AJ27" s="17">
        <v>72</v>
      </c>
      <c r="AK27" s="14" t="s">
        <v>12</v>
      </c>
      <c r="AL27" s="15">
        <v>24</v>
      </c>
      <c r="AM27" s="21" t="s">
        <v>29</v>
      </c>
      <c r="AN27" s="24"/>
      <c r="AO27" s="21">
        <v>1</v>
      </c>
      <c r="AP27" s="17">
        <v>72</v>
      </c>
      <c r="AQ27" s="10" t="s">
        <v>13</v>
      </c>
      <c r="AR27" s="11">
        <v>24</v>
      </c>
      <c r="AS27" s="12"/>
      <c r="AT27" s="25"/>
      <c r="AU27" s="12"/>
      <c r="AV27" s="13"/>
      <c r="AW27" s="14" t="s">
        <v>17</v>
      </c>
      <c r="AX27" s="15">
        <v>24</v>
      </c>
      <c r="AY27" s="21" t="s">
        <v>55</v>
      </c>
      <c r="AZ27" s="21"/>
      <c r="BA27" s="16"/>
      <c r="BB27" s="17">
        <v>72</v>
      </c>
      <c r="BC27" s="14" t="s">
        <v>21</v>
      </c>
      <c r="BD27" s="15">
        <v>24</v>
      </c>
      <c r="BE27" s="21" t="s">
        <v>29</v>
      </c>
      <c r="BF27" s="21"/>
      <c r="BG27" s="16">
        <v>1</v>
      </c>
      <c r="BH27" s="17">
        <v>72</v>
      </c>
      <c r="BI27" s="14" t="s">
        <v>23</v>
      </c>
      <c r="BJ27" s="15">
        <v>24</v>
      </c>
      <c r="BK27" s="21" t="s">
        <v>22</v>
      </c>
      <c r="BL27" s="21"/>
      <c r="BM27" s="16">
        <v>1</v>
      </c>
      <c r="BN27" s="21"/>
      <c r="BO27" s="14" t="s">
        <v>17</v>
      </c>
      <c r="BP27" s="19">
        <v>24</v>
      </c>
      <c r="BQ27" s="24" t="s">
        <v>39</v>
      </c>
      <c r="BR27" s="24"/>
      <c r="BS27" s="16"/>
      <c r="BT27" s="17"/>
    </row>
    <row r="28" spans="1:72">
      <c r="A28" s="10" t="s">
        <v>18</v>
      </c>
      <c r="B28" s="11">
        <v>25</v>
      </c>
      <c r="C28" s="12"/>
      <c r="D28" s="25"/>
      <c r="E28" s="12"/>
      <c r="F28" s="13"/>
      <c r="G28" s="14" t="s">
        <v>17</v>
      </c>
      <c r="H28" s="22">
        <v>25</v>
      </c>
      <c r="I28" s="26" t="s">
        <v>52</v>
      </c>
      <c r="J28" s="16"/>
      <c r="K28" s="16"/>
      <c r="L28" s="17"/>
      <c r="M28" s="14" t="s">
        <v>17</v>
      </c>
      <c r="N28" s="22">
        <v>25</v>
      </c>
      <c r="O28" s="24" t="s">
        <v>56</v>
      </c>
      <c r="P28" s="16"/>
      <c r="Q28" s="16"/>
      <c r="R28" s="17"/>
      <c r="S28" s="14" t="s">
        <v>21</v>
      </c>
      <c r="T28" s="22">
        <v>25</v>
      </c>
      <c r="U28" s="21" t="s">
        <v>29</v>
      </c>
      <c r="V28" s="16"/>
      <c r="W28" s="16">
        <v>1</v>
      </c>
      <c r="X28" s="17">
        <v>72</v>
      </c>
      <c r="Y28" s="10" t="s">
        <v>13</v>
      </c>
      <c r="Z28" s="11">
        <v>25</v>
      </c>
      <c r="AA28" s="12"/>
      <c r="AB28" s="25"/>
      <c r="AC28" s="12"/>
      <c r="AD28" s="13"/>
      <c r="AE28" s="14" t="s">
        <v>17</v>
      </c>
      <c r="AF28" s="22">
        <v>25</v>
      </c>
      <c r="AG28" s="21" t="s">
        <v>57</v>
      </c>
      <c r="AH28" s="24">
        <v>7</v>
      </c>
      <c r="AI28" s="18"/>
      <c r="AJ28" s="17">
        <v>72</v>
      </c>
      <c r="AK28" s="14" t="s">
        <v>21</v>
      </c>
      <c r="AL28" s="22">
        <v>25</v>
      </c>
      <c r="AM28" s="21" t="s">
        <v>22</v>
      </c>
      <c r="AN28" s="24"/>
      <c r="AO28" s="21">
        <v>1</v>
      </c>
      <c r="AP28" s="17"/>
      <c r="AQ28" s="14" t="s">
        <v>23</v>
      </c>
      <c r="AR28" s="15">
        <v>25</v>
      </c>
      <c r="AS28" s="21" t="s">
        <v>22</v>
      </c>
      <c r="AT28" s="24"/>
      <c r="AU28" s="16">
        <v>1</v>
      </c>
      <c r="AV28" s="17"/>
      <c r="AW28" s="14" t="s">
        <v>12</v>
      </c>
      <c r="AX28" s="22">
        <v>25</v>
      </c>
      <c r="AY28" s="21" t="s">
        <v>24</v>
      </c>
      <c r="AZ28" s="21"/>
      <c r="BA28" s="16">
        <v>1</v>
      </c>
      <c r="BB28" s="17">
        <v>72</v>
      </c>
      <c r="BC28" s="10" t="s">
        <v>18</v>
      </c>
      <c r="BD28" s="11">
        <v>25</v>
      </c>
      <c r="BE28" s="12"/>
      <c r="BF28" s="12"/>
      <c r="BG28" s="12"/>
      <c r="BH28" s="13"/>
      <c r="BI28" s="14" t="s">
        <v>17</v>
      </c>
      <c r="BJ28" s="22">
        <v>25</v>
      </c>
      <c r="BK28" s="21" t="s">
        <v>19</v>
      </c>
      <c r="BL28" s="21"/>
      <c r="BM28" s="16"/>
      <c r="BN28" s="21">
        <v>72</v>
      </c>
      <c r="BO28" s="10" t="s">
        <v>12</v>
      </c>
      <c r="BP28" s="23">
        <v>25</v>
      </c>
      <c r="BQ28" s="12"/>
      <c r="BR28" s="12"/>
      <c r="BS28" s="12"/>
      <c r="BT28" s="13"/>
    </row>
    <row r="29" spans="1:72">
      <c r="A29" s="10" t="s">
        <v>13</v>
      </c>
      <c r="B29" s="11">
        <v>26</v>
      </c>
      <c r="C29" s="12"/>
      <c r="D29" s="25"/>
      <c r="E29" s="12"/>
      <c r="F29" s="13"/>
      <c r="G29" s="14" t="s">
        <v>17</v>
      </c>
      <c r="H29" s="22">
        <v>26</v>
      </c>
      <c r="I29" s="18" t="s">
        <v>58</v>
      </c>
      <c r="J29" s="16"/>
      <c r="K29" s="16"/>
      <c r="L29" s="17"/>
      <c r="M29" s="14" t="s">
        <v>17</v>
      </c>
      <c r="N29" s="22">
        <v>26</v>
      </c>
      <c r="O29" s="21" t="s">
        <v>24</v>
      </c>
      <c r="P29" s="16"/>
      <c r="Q29" s="16"/>
      <c r="R29" s="17">
        <v>72</v>
      </c>
      <c r="S29" s="10" t="s">
        <v>18</v>
      </c>
      <c r="T29" s="11">
        <v>26</v>
      </c>
      <c r="U29" s="12"/>
      <c r="V29" s="12"/>
      <c r="W29" s="12"/>
      <c r="X29" s="13"/>
      <c r="Y29" s="14" t="s">
        <v>23</v>
      </c>
      <c r="Z29" s="22">
        <v>26</v>
      </c>
      <c r="AA29" s="21" t="s">
        <v>22</v>
      </c>
      <c r="AB29" s="24"/>
      <c r="AC29" s="16">
        <v>1</v>
      </c>
      <c r="AD29" s="17"/>
      <c r="AE29" s="14" t="s">
        <v>12</v>
      </c>
      <c r="AF29" s="22">
        <v>26</v>
      </c>
      <c r="AG29" s="21" t="s">
        <v>19</v>
      </c>
      <c r="AH29" s="24"/>
      <c r="AI29" s="16">
        <v>1</v>
      </c>
      <c r="AJ29" s="17">
        <v>72</v>
      </c>
      <c r="AK29" s="10" t="s">
        <v>18</v>
      </c>
      <c r="AL29" s="11">
        <v>26</v>
      </c>
      <c r="AM29" s="12"/>
      <c r="AN29" s="25"/>
      <c r="AO29" s="12"/>
      <c r="AP29" s="13"/>
      <c r="AQ29" s="14" t="s">
        <v>17</v>
      </c>
      <c r="AR29" s="15">
        <v>26</v>
      </c>
      <c r="AS29" s="21" t="s">
        <v>19</v>
      </c>
      <c r="AT29" s="24"/>
      <c r="AU29" s="16">
        <v>1</v>
      </c>
      <c r="AV29" s="17">
        <v>72</v>
      </c>
      <c r="AW29" s="14" t="s">
        <v>21</v>
      </c>
      <c r="AX29" s="22">
        <v>26</v>
      </c>
      <c r="AY29" s="21" t="s">
        <v>29</v>
      </c>
      <c r="AZ29" s="21"/>
      <c r="BA29" s="16">
        <v>1</v>
      </c>
      <c r="BB29" s="17">
        <v>72</v>
      </c>
      <c r="BC29" s="10" t="s">
        <v>13</v>
      </c>
      <c r="BD29" s="11">
        <v>26</v>
      </c>
      <c r="BE29" s="12"/>
      <c r="BF29" s="12"/>
      <c r="BG29" s="12"/>
      <c r="BH29" s="13"/>
      <c r="BI29" s="14" t="s">
        <v>17</v>
      </c>
      <c r="BJ29" s="22">
        <v>26</v>
      </c>
      <c r="BK29" s="21" t="s">
        <v>24</v>
      </c>
      <c r="BL29" s="21"/>
      <c r="BM29" s="16">
        <v>1</v>
      </c>
      <c r="BN29" s="21">
        <v>72</v>
      </c>
      <c r="BO29" s="14" t="s">
        <v>21</v>
      </c>
      <c r="BP29" s="19">
        <v>26</v>
      </c>
      <c r="BQ29" s="20" t="s">
        <v>28</v>
      </c>
      <c r="BR29" s="20"/>
      <c r="BS29" s="16"/>
      <c r="BT29" s="17"/>
    </row>
    <row r="30" spans="1:72">
      <c r="A30" s="14" t="s">
        <v>23</v>
      </c>
      <c r="B30" s="15">
        <v>27</v>
      </c>
      <c r="C30" s="21" t="s">
        <v>22</v>
      </c>
      <c r="D30" s="24"/>
      <c r="E30" s="21">
        <v>1</v>
      </c>
      <c r="F30" s="17"/>
      <c r="G30" s="14" t="s">
        <v>12</v>
      </c>
      <c r="H30" s="22">
        <v>27</v>
      </c>
      <c r="I30" s="16" t="s">
        <v>29</v>
      </c>
      <c r="J30" s="16"/>
      <c r="K30" s="16">
        <v>1</v>
      </c>
      <c r="L30" s="17">
        <v>72</v>
      </c>
      <c r="M30" s="14" t="s">
        <v>12</v>
      </c>
      <c r="N30" s="22">
        <v>27</v>
      </c>
      <c r="O30" s="21" t="s">
        <v>24</v>
      </c>
      <c r="P30" s="21"/>
      <c r="Q30" s="21">
        <v>1</v>
      </c>
      <c r="R30" s="17">
        <v>72</v>
      </c>
      <c r="S30" s="10" t="s">
        <v>13</v>
      </c>
      <c r="T30" s="11">
        <v>27</v>
      </c>
      <c r="U30" s="12"/>
      <c r="V30" s="12"/>
      <c r="W30" s="12"/>
      <c r="X30" s="13"/>
      <c r="Y30" s="14" t="s">
        <v>34</v>
      </c>
      <c r="Z30" s="22">
        <v>27</v>
      </c>
      <c r="AA30" s="21" t="s">
        <v>19</v>
      </c>
      <c r="AB30" s="24"/>
      <c r="AC30" s="16">
        <v>1</v>
      </c>
      <c r="AD30" s="17">
        <v>72</v>
      </c>
      <c r="AE30" s="14" t="s">
        <v>21</v>
      </c>
      <c r="AF30" s="22">
        <v>27</v>
      </c>
      <c r="AG30" s="21" t="s">
        <v>22</v>
      </c>
      <c r="AH30" s="24"/>
      <c r="AI30" s="21">
        <v>1</v>
      </c>
      <c r="AJ30" s="17"/>
      <c r="AK30" s="10" t="s">
        <v>13</v>
      </c>
      <c r="AL30" s="11">
        <v>27</v>
      </c>
      <c r="AM30" s="12"/>
      <c r="AN30" s="25"/>
      <c r="AO30" s="12"/>
      <c r="AP30" s="13"/>
      <c r="AQ30" s="14" t="s">
        <v>17</v>
      </c>
      <c r="AR30" s="15">
        <v>27</v>
      </c>
      <c r="AS30" s="21" t="s">
        <v>24</v>
      </c>
      <c r="AT30" s="24"/>
      <c r="AU30" s="16">
        <v>1</v>
      </c>
      <c r="AV30" s="17">
        <v>72</v>
      </c>
      <c r="AW30" s="10" t="s">
        <v>18</v>
      </c>
      <c r="AX30" s="11">
        <v>27</v>
      </c>
      <c r="AY30" s="12"/>
      <c r="AZ30" s="12"/>
      <c r="BA30" s="12"/>
      <c r="BB30" s="13"/>
      <c r="BC30" s="14" t="s">
        <v>23</v>
      </c>
      <c r="BD30" s="15">
        <v>27</v>
      </c>
      <c r="BE30" s="21" t="s">
        <v>22</v>
      </c>
      <c r="BF30" s="21"/>
      <c r="BG30" s="16">
        <v>1</v>
      </c>
      <c r="BH30" s="17"/>
      <c r="BI30" s="14" t="s">
        <v>12</v>
      </c>
      <c r="BJ30" s="22">
        <v>27</v>
      </c>
      <c r="BK30" s="21" t="s">
        <v>24</v>
      </c>
      <c r="BL30" s="21"/>
      <c r="BM30" s="16">
        <v>1</v>
      </c>
      <c r="BN30" s="21">
        <v>72</v>
      </c>
      <c r="BO30" s="10" t="s">
        <v>18</v>
      </c>
      <c r="BP30" s="23">
        <v>27</v>
      </c>
      <c r="BQ30" s="12"/>
      <c r="BR30" s="12"/>
      <c r="BS30" s="12"/>
      <c r="BT30" s="13"/>
    </row>
    <row r="31" spans="1:72" ht="13.5" thickBot="1">
      <c r="A31" s="14" t="s">
        <v>17</v>
      </c>
      <c r="B31" s="15">
        <v>28</v>
      </c>
      <c r="C31" s="21" t="s">
        <v>25</v>
      </c>
      <c r="D31" s="24"/>
      <c r="E31" s="21">
        <v>1</v>
      </c>
      <c r="F31" s="17">
        <v>72</v>
      </c>
      <c r="G31" s="28" t="s">
        <v>21</v>
      </c>
      <c r="H31" s="29">
        <v>28</v>
      </c>
      <c r="I31" s="30" t="s">
        <v>22</v>
      </c>
      <c r="J31" s="30"/>
      <c r="K31" s="30">
        <v>1</v>
      </c>
      <c r="L31" s="31"/>
      <c r="M31" s="14" t="s">
        <v>21</v>
      </c>
      <c r="N31" s="22">
        <v>28</v>
      </c>
      <c r="O31" s="21" t="s">
        <v>19</v>
      </c>
      <c r="P31" s="16"/>
      <c r="Q31" s="16">
        <v>1</v>
      </c>
      <c r="R31" s="17">
        <v>72</v>
      </c>
      <c r="S31" s="14" t="s">
        <v>23</v>
      </c>
      <c r="T31" s="22">
        <v>28</v>
      </c>
      <c r="U31" s="21" t="s">
        <v>22</v>
      </c>
      <c r="V31" s="21"/>
      <c r="W31" s="21"/>
      <c r="X31" s="17">
        <v>18</v>
      </c>
      <c r="Y31" s="14" t="s">
        <v>17</v>
      </c>
      <c r="Z31" s="22">
        <v>28</v>
      </c>
      <c r="AA31" s="21" t="s">
        <v>24</v>
      </c>
      <c r="AB31" s="24"/>
      <c r="AC31" s="16"/>
      <c r="AD31" s="17">
        <v>72</v>
      </c>
      <c r="AE31" s="10" t="s">
        <v>18</v>
      </c>
      <c r="AF31" s="11">
        <v>28</v>
      </c>
      <c r="AG31" s="12"/>
      <c r="AH31" s="25"/>
      <c r="AI31" s="12"/>
      <c r="AJ31" s="13"/>
      <c r="AK31" s="14" t="s">
        <v>23</v>
      </c>
      <c r="AL31" s="22">
        <v>28</v>
      </c>
      <c r="AM31" s="24" t="s">
        <v>59</v>
      </c>
      <c r="AN31" s="24"/>
      <c r="AO31" s="16"/>
      <c r="AP31" s="17"/>
      <c r="AQ31" s="14" t="s">
        <v>12</v>
      </c>
      <c r="AR31" s="15">
        <v>28</v>
      </c>
      <c r="AS31" s="21" t="s">
        <v>24</v>
      </c>
      <c r="AT31" s="24"/>
      <c r="AU31" s="16"/>
      <c r="AV31" s="17">
        <v>72</v>
      </c>
      <c r="AW31" s="10" t="s">
        <v>13</v>
      </c>
      <c r="AX31" s="11">
        <v>28</v>
      </c>
      <c r="AY31" s="12"/>
      <c r="AZ31" s="12"/>
      <c r="BA31" s="12"/>
      <c r="BB31" s="13"/>
      <c r="BC31" s="14" t="s">
        <v>17</v>
      </c>
      <c r="BD31" s="15">
        <v>28</v>
      </c>
      <c r="BE31" s="21" t="s">
        <v>19</v>
      </c>
      <c r="BF31" s="21"/>
      <c r="BG31" s="21">
        <v>1</v>
      </c>
      <c r="BH31" s="17">
        <v>72</v>
      </c>
      <c r="BI31" s="14" t="s">
        <v>21</v>
      </c>
      <c r="BJ31" s="22">
        <v>28</v>
      </c>
      <c r="BK31" s="21" t="s">
        <v>29</v>
      </c>
      <c r="BL31" s="21"/>
      <c r="BM31" s="21">
        <v>1</v>
      </c>
      <c r="BN31" s="21">
        <v>72</v>
      </c>
      <c r="BO31" s="10" t="s">
        <v>13</v>
      </c>
      <c r="BP31" s="23">
        <v>28</v>
      </c>
      <c r="BQ31" s="12"/>
      <c r="BR31" s="12"/>
      <c r="BS31" s="12"/>
      <c r="BT31" s="13"/>
    </row>
    <row r="32" spans="1:72">
      <c r="A32" s="14" t="s">
        <v>17</v>
      </c>
      <c r="B32" s="15">
        <v>29</v>
      </c>
      <c r="C32" s="21" t="s">
        <v>24</v>
      </c>
      <c r="D32" s="24"/>
      <c r="E32" s="21">
        <v>1</v>
      </c>
      <c r="F32" s="17">
        <v>72</v>
      </c>
      <c r="J32" s="24"/>
      <c r="M32" s="10" t="s">
        <v>18</v>
      </c>
      <c r="N32" s="11">
        <v>29</v>
      </c>
      <c r="O32" s="12"/>
      <c r="P32" s="12"/>
      <c r="Q32" s="12"/>
      <c r="R32" s="13"/>
      <c r="S32" s="14" t="s">
        <v>17</v>
      </c>
      <c r="T32" s="15">
        <v>29</v>
      </c>
      <c r="U32" s="21" t="s">
        <v>24</v>
      </c>
      <c r="V32" s="16"/>
      <c r="W32" s="16">
        <v>1</v>
      </c>
      <c r="X32" s="17">
        <v>72</v>
      </c>
      <c r="Y32" s="10" t="s">
        <v>12</v>
      </c>
      <c r="Z32" s="11">
        <v>29</v>
      </c>
      <c r="AA32" s="12"/>
      <c r="AB32" s="25"/>
      <c r="AC32" s="12"/>
      <c r="AD32" s="13"/>
      <c r="AE32" s="10" t="s">
        <v>13</v>
      </c>
      <c r="AF32" s="11">
        <v>29</v>
      </c>
      <c r="AG32" s="12"/>
      <c r="AH32" s="25"/>
      <c r="AI32" s="12"/>
      <c r="AJ32" s="13"/>
      <c r="AK32" s="14" t="s">
        <v>17</v>
      </c>
      <c r="AL32" s="15">
        <v>29</v>
      </c>
      <c r="AM32" s="21" t="s">
        <v>60</v>
      </c>
      <c r="AN32" s="24">
        <v>41</v>
      </c>
      <c r="AO32" s="16"/>
      <c r="AP32" s="17">
        <v>72</v>
      </c>
      <c r="AQ32" s="14" t="s">
        <v>21</v>
      </c>
      <c r="AR32" s="15">
        <v>29</v>
      </c>
      <c r="AS32" s="24" t="s">
        <v>61</v>
      </c>
      <c r="AT32" s="24"/>
      <c r="AU32" s="16"/>
      <c r="AV32" s="17"/>
      <c r="AW32" s="14" t="s">
        <v>23</v>
      </c>
      <c r="AX32" s="15">
        <v>29</v>
      </c>
      <c r="AY32" s="21" t="s">
        <v>22</v>
      </c>
      <c r="AZ32" s="21"/>
      <c r="BA32" s="16">
        <v>1</v>
      </c>
      <c r="BB32" s="17"/>
      <c r="BC32" s="14" t="s">
        <v>17</v>
      </c>
      <c r="BD32" s="15">
        <v>29</v>
      </c>
      <c r="BE32" s="21" t="s">
        <v>24</v>
      </c>
      <c r="BF32" s="21"/>
      <c r="BG32" s="21">
        <v>1</v>
      </c>
      <c r="BH32" s="17">
        <v>72</v>
      </c>
      <c r="BI32" s="10" t="s">
        <v>18</v>
      </c>
      <c r="BJ32" s="11">
        <v>29</v>
      </c>
      <c r="BK32" s="12"/>
      <c r="BL32" s="12"/>
      <c r="BM32" s="12"/>
      <c r="BN32" s="12"/>
      <c r="BO32" s="14" t="s">
        <v>23</v>
      </c>
      <c r="BP32" s="19">
        <v>29</v>
      </c>
      <c r="BQ32" s="20" t="s">
        <v>28</v>
      </c>
      <c r="BR32" s="20"/>
      <c r="BS32" s="16"/>
      <c r="BT32" s="17"/>
    </row>
    <row r="33" spans="1:72" ht="13.5" thickBot="1">
      <c r="A33" s="14" t="s">
        <v>12</v>
      </c>
      <c r="B33" s="15">
        <v>30</v>
      </c>
      <c r="C33" s="21" t="s">
        <v>24</v>
      </c>
      <c r="D33" s="24"/>
      <c r="E33" s="21"/>
      <c r="F33" s="17">
        <v>72</v>
      </c>
      <c r="J33" s="24"/>
      <c r="M33" s="10" t="s">
        <v>13</v>
      </c>
      <c r="N33" s="11">
        <v>30</v>
      </c>
      <c r="O33" s="12"/>
      <c r="P33" s="12"/>
      <c r="Q33" s="12"/>
      <c r="R33" s="13"/>
      <c r="S33" s="28" t="s">
        <v>17</v>
      </c>
      <c r="T33" s="32">
        <v>30</v>
      </c>
      <c r="U33" s="30" t="s">
        <v>24</v>
      </c>
      <c r="V33" s="30"/>
      <c r="W33" s="30">
        <v>1</v>
      </c>
      <c r="X33" s="31">
        <v>72</v>
      </c>
      <c r="Y33" s="14" t="s">
        <v>21</v>
      </c>
      <c r="Z33" s="15">
        <v>30</v>
      </c>
      <c r="AA33" s="21" t="s">
        <v>29</v>
      </c>
      <c r="AB33" s="24"/>
      <c r="AC33" s="21">
        <v>1</v>
      </c>
      <c r="AD33" s="17">
        <v>72</v>
      </c>
      <c r="AE33" s="28" t="s">
        <v>23</v>
      </c>
      <c r="AF33" s="32">
        <v>30</v>
      </c>
      <c r="AG33" s="30" t="s">
        <v>22</v>
      </c>
      <c r="AH33" s="36"/>
      <c r="AI33" s="30">
        <v>1</v>
      </c>
      <c r="AJ33" s="31"/>
      <c r="AK33" s="14" t="s">
        <v>17</v>
      </c>
      <c r="AL33" s="15">
        <v>30</v>
      </c>
      <c r="AM33" s="21" t="s">
        <v>24</v>
      </c>
      <c r="AN33" s="24"/>
      <c r="AO33" s="16">
        <v>1</v>
      </c>
      <c r="AP33" s="17">
        <v>72</v>
      </c>
      <c r="AQ33" s="10" t="s">
        <v>18</v>
      </c>
      <c r="AR33" s="11">
        <v>30</v>
      </c>
      <c r="AS33" s="12"/>
      <c r="AT33" s="25"/>
      <c r="AU33" s="12"/>
      <c r="AV33" s="13"/>
      <c r="AW33" s="28" t="s">
        <v>17</v>
      </c>
      <c r="AX33" s="32">
        <v>30</v>
      </c>
      <c r="AY33" s="30" t="s">
        <v>19</v>
      </c>
      <c r="AZ33" s="30"/>
      <c r="BA33" s="30">
        <v>1</v>
      </c>
      <c r="BB33" s="31">
        <v>72</v>
      </c>
      <c r="BC33" s="14" t="s">
        <v>12</v>
      </c>
      <c r="BD33" s="15">
        <v>30</v>
      </c>
      <c r="BE33" s="21" t="s">
        <v>24</v>
      </c>
      <c r="BF33" s="21"/>
      <c r="BG33" s="16"/>
      <c r="BH33" s="17">
        <v>72</v>
      </c>
      <c r="BI33" s="33" t="s">
        <v>13</v>
      </c>
      <c r="BJ33" s="34">
        <v>30</v>
      </c>
      <c r="BK33" s="35"/>
      <c r="BL33" s="35"/>
      <c r="BM33" s="35"/>
      <c r="BN33" s="35"/>
      <c r="BO33" s="14" t="s">
        <v>17</v>
      </c>
      <c r="BP33" s="19">
        <v>30</v>
      </c>
      <c r="BQ33" s="20" t="s">
        <v>28</v>
      </c>
      <c r="BR33" s="20"/>
      <c r="BS33" s="16"/>
      <c r="BT33" s="17"/>
    </row>
    <row r="34" spans="1:72" ht="13.5" thickBot="1">
      <c r="A34" s="28" t="s">
        <v>62</v>
      </c>
      <c r="B34" s="32">
        <v>31</v>
      </c>
      <c r="C34" s="36" t="s">
        <v>36</v>
      </c>
      <c r="D34" s="36"/>
      <c r="E34" s="30"/>
      <c r="F34" s="31">
        <v>0</v>
      </c>
      <c r="J34"/>
      <c r="M34" s="28" t="s">
        <v>23</v>
      </c>
      <c r="N34" s="32">
        <v>31</v>
      </c>
      <c r="O34" s="30" t="s">
        <v>22</v>
      </c>
      <c r="P34" s="30"/>
      <c r="Q34" s="30">
        <v>1</v>
      </c>
      <c r="R34" s="31"/>
      <c r="V34"/>
      <c r="Y34" s="33" t="s">
        <v>18</v>
      </c>
      <c r="Z34" s="34">
        <v>31</v>
      </c>
      <c r="AA34" s="35"/>
      <c r="AB34" s="41"/>
      <c r="AC34" s="35"/>
      <c r="AD34" s="37"/>
      <c r="AK34" s="28" t="s">
        <v>12</v>
      </c>
      <c r="AL34" s="32">
        <v>31</v>
      </c>
      <c r="AM34" s="30" t="s">
        <v>19</v>
      </c>
      <c r="AN34" s="36"/>
      <c r="AO34" s="30"/>
      <c r="AP34" s="31">
        <v>72</v>
      </c>
      <c r="AQ34" s="33" t="s">
        <v>13</v>
      </c>
      <c r="AR34" s="34">
        <v>31</v>
      </c>
      <c r="AS34" s="35"/>
      <c r="AT34" s="41"/>
      <c r="AU34" s="35"/>
      <c r="AV34" s="37"/>
      <c r="BC34" s="28" t="s">
        <v>21</v>
      </c>
      <c r="BD34" s="32">
        <v>31</v>
      </c>
      <c r="BE34" s="30" t="s">
        <v>29</v>
      </c>
      <c r="BF34" s="30"/>
      <c r="BG34" s="30">
        <v>1</v>
      </c>
      <c r="BH34" s="31">
        <v>72</v>
      </c>
      <c r="BO34" s="28" t="s">
        <v>17</v>
      </c>
      <c r="BP34" s="38">
        <v>31</v>
      </c>
      <c r="BQ34" s="42" t="s">
        <v>28</v>
      </c>
      <c r="BR34" s="30"/>
      <c r="BS34" s="30"/>
      <c r="BT34" s="31"/>
    </row>
    <row r="36" spans="1:72">
      <c r="A36" s="2" t="s">
        <v>66</v>
      </c>
      <c r="C36">
        <f>SUM(E36:BT36)</f>
        <v>148</v>
      </c>
      <c r="E36">
        <f>SUM(E5:E34)</f>
        <v>10</v>
      </c>
      <c r="K36">
        <f>SUM(K5:K34)</f>
        <v>9</v>
      </c>
      <c r="Q36">
        <f>SUM(Q5:Q34)</f>
        <v>11</v>
      </c>
      <c r="W36">
        <f>SUM(W5:W34)</f>
        <v>12</v>
      </c>
      <c r="AC36">
        <f>SUM(AC5:AC34)</f>
        <v>14</v>
      </c>
      <c r="AI36">
        <f>SUM(AI5:AI34)</f>
        <v>15</v>
      </c>
      <c r="AO36">
        <f>SUM(AO5:AO34)</f>
        <v>15</v>
      </c>
      <c r="AU36">
        <f>SUM(AU5:AU34)</f>
        <v>13</v>
      </c>
      <c r="BA36">
        <f>SUM(BA5:BA34)</f>
        <v>14</v>
      </c>
      <c r="BG36">
        <f>SUM(BG5:BG34)</f>
        <v>14</v>
      </c>
      <c r="BM36">
        <f>SUM(BM5:BM34)</f>
        <v>12</v>
      </c>
      <c r="BS36">
        <f>SUM(BS5:BS34)</f>
        <v>9</v>
      </c>
    </row>
    <row r="37" spans="1:72">
      <c r="A37" s="2" t="s">
        <v>65</v>
      </c>
      <c r="C37">
        <f>SUM(F37:BT37)</f>
        <v>12354</v>
      </c>
      <c r="F37">
        <f>SUM(F4:F34)</f>
        <v>936</v>
      </c>
      <c r="L37">
        <f>SUM(L4:L34)</f>
        <v>648</v>
      </c>
      <c r="R37">
        <f>SUM(R4:R34)</f>
        <v>1080</v>
      </c>
      <c r="X37">
        <f>SUM(X4:X34)</f>
        <v>1170</v>
      </c>
      <c r="AD37">
        <f>SUM(AD4:AD34)</f>
        <v>936</v>
      </c>
      <c r="AJ37">
        <f>SUM(AJ4:AJ34)</f>
        <v>1006</v>
      </c>
      <c r="AP37">
        <f>SUM(AP4:AP34)</f>
        <v>1142</v>
      </c>
      <c r="AV37">
        <f>SUM(AV4:AV34)</f>
        <v>1080</v>
      </c>
      <c r="BB37">
        <f>SUM(BB4:BB34)</f>
        <v>1296</v>
      </c>
      <c r="BH37">
        <f>SUM(BH4:BH34)</f>
        <v>1260</v>
      </c>
      <c r="BN37">
        <f>SUM(BN4:BN34)</f>
        <v>1008</v>
      </c>
      <c r="BT37">
        <f>SUM(BT4:BT34)</f>
        <v>792</v>
      </c>
    </row>
    <row r="41" spans="1:72" s="43" customFormat="1">
      <c r="A41" s="1" t="s">
        <v>66</v>
      </c>
      <c r="B41" s="1"/>
      <c r="C41" s="43">
        <v>148</v>
      </c>
      <c r="D41" s="44"/>
      <c r="E41" s="43">
        <v>10</v>
      </c>
      <c r="G41" s="1"/>
      <c r="H41" s="1"/>
      <c r="J41" s="44"/>
      <c r="K41" s="43">
        <v>9</v>
      </c>
      <c r="M41" s="1"/>
      <c r="N41" s="1"/>
      <c r="P41" s="44"/>
      <c r="Q41" s="43">
        <v>11</v>
      </c>
      <c r="V41" s="44"/>
      <c r="W41" s="43">
        <v>12</v>
      </c>
      <c r="Y41" s="1"/>
      <c r="Z41" s="1"/>
      <c r="AB41" s="44"/>
      <c r="AC41" s="43">
        <v>14</v>
      </c>
      <c r="AH41" s="44"/>
      <c r="AI41" s="43">
        <v>15</v>
      </c>
      <c r="AN41" s="44"/>
      <c r="AO41" s="43">
        <v>15</v>
      </c>
      <c r="AQ41" s="1"/>
      <c r="AR41" s="1"/>
      <c r="AT41" s="44"/>
      <c r="AU41" s="43">
        <v>13</v>
      </c>
      <c r="AW41" s="1"/>
      <c r="AX41" s="1"/>
      <c r="BA41" s="43">
        <v>14</v>
      </c>
      <c r="BC41" s="1"/>
      <c r="BD41" s="1"/>
      <c r="BG41" s="43">
        <v>14</v>
      </c>
      <c r="BM41" s="43">
        <v>12</v>
      </c>
      <c r="BO41" s="1"/>
      <c r="BP41" s="45"/>
      <c r="BR41" s="43">
        <v>9</v>
      </c>
    </row>
    <row r="42" spans="1:72" s="43" customFormat="1">
      <c r="A42" s="1" t="s">
        <v>65</v>
      </c>
      <c r="B42" s="1"/>
      <c r="C42" s="43">
        <v>12354</v>
      </c>
      <c r="D42" s="44"/>
      <c r="F42" s="43">
        <v>936</v>
      </c>
      <c r="G42" s="1"/>
      <c r="H42" s="1"/>
      <c r="J42" s="44"/>
      <c r="L42" s="43">
        <v>648</v>
      </c>
      <c r="M42" s="1"/>
      <c r="N42" s="1"/>
      <c r="P42" s="44"/>
      <c r="R42" s="43">
        <v>1080</v>
      </c>
      <c r="V42" s="44"/>
      <c r="X42" s="43">
        <v>1170</v>
      </c>
      <c r="Y42" s="1"/>
      <c r="Z42" s="1"/>
      <c r="AB42" s="44"/>
      <c r="AD42" s="43">
        <v>936</v>
      </c>
      <c r="AH42" s="44"/>
      <c r="AJ42" s="43">
        <v>1006</v>
      </c>
      <c r="AN42" s="44"/>
      <c r="AP42" s="43">
        <v>1142</v>
      </c>
      <c r="AQ42" s="1"/>
      <c r="AR42" s="1"/>
      <c r="AT42" s="44"/>
      <c r="AV42" s="43">
        <v>1080</v>
      </c>
      <c r="AW42" s="1"/>
      <c r="AX42" s="1"/>
      <c r="BB42" s="43">
        <v>1296</v>
      </c>
      <c r="BC42" s="1"/>
      <c r="BD42" s="1"/>
      <c r="BH42" s="43">
        <v>1260</v>
      </c>
      <c r="BN42" s="43">
        <v>1008</v>
      </c>
      <c r="BO42" s="1"/>
      <c r="BP42" s="45"/>
      <c r="BT42" s="43">
        <v>792</v>
      </c>
    </row>
  </sheetData>
  <mergeCells count="12">
    <mergeCell ref="BO2:BT2"/>
    <mergeCell ref="A2:F2"/>
    <mergeCell ref="G2:L2"/>
    <mergeCell ref="M2:R2"/>
    <mergeCell ref="S2:X2"/>
    <mergeCell ref="Y2:AD2"/>
    <mergeCell ref="AE2:AJ2"/>
    <mergeCell ref="AK2:AP2"/>
    <mergeCell ref="AQ2:AV2"/>
    <mergeCell ref="AW2:BB2"/>
    <mergeCell ref="BC2:BH2"/>
    <mergeCell ref="BI2:BN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C13" workbookViewId="0">
      <selection activeCell="J16" sqref="J16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3" max="13" width="12.5" style="201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5</v>
      </c>
      <c r="B2" s="251"/>
      <c r="C2" s="251"/>
      <c r="D2" s="251"/>
      <c r="E2" s="251"/>
      <c r="F2" s="251"/>
      <c r="G2" s="85"/>
      <c r="H2" s="251" t="s">
        <v>5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85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 t="shared" ref="E5:E34" si="0">barème2018</f>
        <v>0.54300000000000004</v>
      </c>
      <c r="F5" s="170">
        <v>0</v>
      </c>
      <c r="H5" s="134" t="s">
        <v>12</v>
      </c>
      <c r="I5" s="134">
        <v>1</v>
      </c>
      <c r="J5" s="135" t="s">
        <v>204</v>
      </c>
      <c r="K5" s="135"/>
      <c r="L5" s="135"/>
      <c r="M5" s="196"/>
    </row>
    <row r="6" spans="1:13" ht="15" customHeight="1">
      <c r="A6" s="172" t="s">
        <v>143</v>
      </c>
      <c r="B6" s="136"/>
      <c r="C6" s="137"/>
      <c r="D6" s="169"/>
      <c r="E6" s="151">
        <f t="shared" si="0"/>
        <v>0.54300000000000004</v>
      </c>
      <c r="F6" s="170">
        <v>0</v>
      </c>
      <c r="H6" s="134" t="s">
        <v>21</v>
      </c>
      <c r="I6" s="134">
        <v>2</v>
      </c>
      <c r="J6" s="135"/>
      <c r="K6" s="135" t="s">
        <v>115</v>
      </c>
      <c r="L6" s="135"/>
      <c r="M6" s="196">
        <v>74</v>
      </c>
    </row>
    <row r="7" spans="1:13" ht="15" customHeight="1">
      <c r="A7" s="173" t="s">
        <v>144</v>
      </c>
      <c r="B7" s="138"/>
      <c r="C7" s="139"/>
      <c r="D7" s="151"/>
      <c r="E7" s="151">
        <f t="shared" si="0"/>
        <v>0.54300000000000004</v>
      </c>
      <c r="F7" s="158">
        <v>0</v>
      </c>
      <c r="H7" s="132" t="s">
        <v>18</v>
      </c>
      <c r="I7" s="132">
        <v>3</v>
      </c>
      <c r="J7" s="133"/>
      <c r="K7" s="133"/>
      <c r="L7" s="133"/>
      <c r="M7" s="197"/>
    </row>
    <row r="8" spans="1:13" ht="15" customHeight="1">
      <c r="A8" s="173" t="s">
        <v>145</v>
      </c>
      <c r="B8" s="138"/>
      <c r="C8" s="139"/>
      <c r="D8" s="151"/>
      <c r="E8" s="151">
        <f t="shared" si="0"/>
        <v>0.54300000000000004</v>
      </c>
      <c r="F8" s="158">
        <v>0</v>
      </c>
      <c r="H8" s="132" t="s">
        <v>13</v>
      </c>
      <c r="I8" s="132">
        <v>4</v>
      </c>
      <c r="J8" s="133"/>
      <c r="K8" s="133"/>
      <c r="L8" s="133"/>
      <c r="M8" s="197"/>
    </row>
    <row r="9" spans="1:13" ht="15" customHeight="1">
      <c r="A9" s="174" t="s">
        <v>146</v>
      </c>
      <c r="B9" s="175"/>
      <c r="C9" s="176"/>
      <c r="D9" s="177"/>
      <c r="E9" s="177">
        <f t="shared" si="0"/>
        <v>0.54300000000000004</v>
      </c>
      <c r="F9" s="178">
        <f>D9*E9</f>
        <v>0</v>
      </c>
      <c r="H9" s="180" t="s">
        <v>23</v>
      </c>
      <c r="I9" s="180">
        <v>5</v>
      </c>
      <c r="J9" s="181"/>
      <c r="K9" s="182" t="s">
        <v>93</v>
      </c>
      <c r="L9" s="181"/>
      <c r="M9" s="200"/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v>0</v>
      </c>
      <c r="H10" s="134" t="s">
        <v>17</v>
      </c>
      <c r="I10" s="134">
        <v>6</v>
      </c>
      <c r="J10" s="135"/>
      <c r="K10" s="135" t="s">
        <v>115</v>
      </c>
      <c r="L10" s="135"/>
      <c r="M10" s="196">
        <v>74</v>
      </c>
    </row>
    <row r="11" spans="1:13" ht="15" customHeight="1">
      <c r="A11" s="172" t="s">
        <v>148</v>
      </c>
      <c r="B11" s="136"/>
      <c r="C11" s="137"/>
      <c r="D11" s="169"/>
      <c r="E11" s="151">
        <f t="shared" si="0"/>
        <v>0.54300000000000004</v>
      </c>
      <c r="F11" s="170">
        <v>0</v>
      </c>
      <c r="H11" s="134" t="s">
        <v>17</v>
      </c>
      <c r="I11" s="134">
        <v>7</v>
      </c>
      <c r="J11" s="135"/>
      <c r="K11" s="135" t="s">
        <v>115</v>
      </c>
      <c r="L11" s="135"/>
      <c r="M11" s="196">
        <v>74</v>
      </c>
    </row>
    <row r="12" spans="1:13" ht="15" customHeight="1">
      <c r="A12" s="172" t="s">
        <v>149</v>
      </c>
      <c r="B12" s="136"/>
      <c r="C12" s="137"/>
      <c r="D12" s="169"/>
      <c r="E12" s="151">
        <f t="shared" si="0"/>
        <v>0.54300000000000004</v>
      </c>
      <c r="F12" s="170">
        <f>D12*E12</f>
        <v>0</v>
      </c>
      <c r="H12" s="134" t="s">
        <v>12</v>
      </c>
      <c r="I12" s="134">
        <v>8</v>
      </c>
      <c r="J12" s="135"/>
      <c r="K12" s="135" t="s">
        <v>115</v>
      </c>
      <c r="L12" s="135"/>
      <c r="M12" s="196">
        <v>74</v>
      </c>
    </row>
    <row r="13" spans="1:13" ht="15" customHeight="1">
      <c r="A13" s="172" t="s">
        <v>150</v>
      </c>
      <c r="B13" s="136"/>
      <c r="C13" s="137"/>
      <c r="D13" s="169"/>
      <c r="E13" s="151">
        <f t="shared" si="0"/>
        <v>0.54300000000000004</v>
      </c>
      <c r="F13" s="170">
        <v>0</v>
      </c>
      <c r="H13" s="134" t="s">
        <v>21</v>
      </c>
      <c r="I13" s="134">
        <v>9</v>
      </c>
      <c r="J13" s="135"/>
      <c r="K13" s="135" t="s">
        <v>115</v>
      </c>
      <c r="L13" s="135"/>
      <c r="M13" s="196">
        <v>74</v>
      </c>
    </row>
    <row r="14" spans="1:13" ht="15" customHeight="1">
      <c r="A14" s="173" t="s">
        <v>151</v>
      </c>
      <c r="B14" s="138"/>
      <c r="C14" s="139"/>
      <c r="D14" s="151"/>
      <c r="E14" s="151">
        <f t="shared" si="0"/>
        <v>0.54300000000000004</v>
      </c>
      <c r="F14" s="158">
        <v>0</v>
      </c>
      <c r="H14" s="132" t="s">
        <v>18</v>
      </c>
      <c r="I14" s="132">
        <v>10</v>
      </c>
      <c r="J14" s="133"/>
      <c r="K14" s="133"/>
      <c r="L14" s="133"/>
      <c r="M14" s="197"/>
    </row>
    <row r="15" spans="1:13" ht="15" customHeight="1">
      <c r="A15" s="173" t="s">
        <v>152</v>
      </c>
      <c r="B15" s="138"/>
      <c r="C15" s="139"/>
      <c r="D15" s="151"/>
      <c r="E15" s="151">
        <f t="shared" si="0"/>
        <v>0.54300000000000004</v>
      </c>
      <c r="F15" s="158">
        <f>D15*E15</f>
        <v>0</v>
      </c>
      <c r="H15" s="132" t="s">
        <v>13</v>
      </c>
      <c r="I15" s="132">
        <v>11</v>
      </c>
      <c r="J15" s="133"/>
      <c r="K15" s="133"/>
      <c r="L15" s="133"/>
      <c r="M15" s="197"/>
    </row>
    <row r="16" spans="1:13" ht="15" customHeight="1">
      <c r="A16" s="172" t="s">
        <v>153</v>
      </c>
      <c r="B16" s="136"/>
      <c r="C16" s="137"/>
      <c r="D16" s="169"/>
      <c r="E16" s="151">
        <f t="shared" si="0"/>
        <v>0.54300000000000004</v>
      </c>
      <c r="F16" s="170">
        <v>0</v>
      </c>
      <c r="H16" s="134" t="s">
        <v>23</v>
      </c>
      <c r="I16" s="134">
        <v>12</v>
      </c>
      <c r="J16" s="135" t="s">
        <v>202</v>
      </c>
      <c r="K16" s="135"/>
      <c r="L16" s="135"/>
      <c r="M16" s="196"/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v>0</v>
      </c>
      <c r="H17" s="134" t="s">
        <v>17</v>
      </c>
      <c r="I17" s="134">
        <v>13</v>
      </c>
      <c r="J17" s="181"/>
      <c r="K17" s="181"/>
      <c r="L17" s="181"/>
      <c r="M17" s="200"/>
    </row>
    <row r="18" spans="1:13" ht="15" customHeight="1">
      <c r="A18" s="172" t="s">
        <v>155</v>
      </c>
      <c r="B18" s="136"/>
      <c r="C18" s="137"/>
      <c r="D18" s="169"/>
      <c r="E18" s="151">
        <f t="shared" si="0"/>
        <v>0.54300000000000004</v>
      </c>
      <c r="F18" s="170">
        <v>0</v>
      </c>
      <c r="H18" s="134" t="s">
        <v>17</v>
      </c>
      <c r="I18" s="134">
        <v>14</v>
      </c>
      <c r="J18" s="135"/>
      <c r="K18" s="135" t="s">
        <v>115</v>
      </c>
      <c r="L18" s="135"/>
      <c r="M18" s="196">
        <v>74</v>
      </c>
    </row>
    <row r="19" spans="1:13" ht="15" customHeight="1">
      <c r="A19" s="172" t="s">
        <v>156</v>
      </c>
      <c r="B19" s="136"/>
      <c r="C19" s="137"/>
      <c r="D19" s="169"/>
      <c r="E19" s="151">
        <f t="shared" si="0"/>
        <v>0.54300000000000004</v>
      </c>
      <c r="F19" s="170">
        <v>0</v>
      </c>
      <c r="H19" s="134" t="s">
        <v>12</v>
      </c>
      <c r="I19" s="134">
        <v>15</v>
      </c>
      <c r="J19" s="135"/>
      <c r="K19" s="135" t="s">
        <v>115</v>
      </c>
      <c r="L19" s="135"/>
      <c r="M19" s="196">
        <v>74</v>
      </c>
    </row>
    <row r="20" spans="1:13" ht="15" customHeight="1">
      <c r="A20" s="172" t="s">
        <v>157</v>
      </c>
      <c r="B20" s="136"/>
      <c r="C20" s="137"/>
      <c r="D20" s="169"/>
      <c r="E20" s="151">
        <f t="shared" si="0"/>
        <v>0.54300000000000004</v>
      </c>
      <c r="F20" s="170">
        <v>0</v>
      </c>
      <c r="H20" s="134" t="s">
        <v>21</v>
      </c>
      <c r="I20" s="134">
        <v>16</v>
      </c>
      <c r="J20" s="135"/>
      <c r="K20" s="135" t="s">
        <v>115</v>
      </c>
      <c r="L20" s="135"/>
      <c r="M20" s="196">
        <v>74</v>
      </c>
    </row>
    <row r="21" spans="1:13" ht="15" customHeight="1">
      <c r="A21" s="173" t="s">
        <v>158</v>
      </c>
      <c r="B21" s="138"/>
      <c r="C21" s="139"/>
      <c r="D21" s="151"/>
      <c r="E21" s="151">
        <f t="shared" si="0"/>
        <v>0.54300000000000004</v>
      </c>
      <c r="F21" s="158">
        <f>D21*E21</f>
        <v>0</v>
      </c>
      <c r="H21" s="132" t="s">
        <v>18</v>
      </c>
      <c r="I21" s="132">
        <v>17</v>
      </c>
      <c r="J21" s="133"/>
      <c r="K21" s="133"/>
      <c r="L21" s="133"/>
      <c r="M21" s="197"/>
    </row>
    <row r="22" spans="1:13" ht="15" customHeight="1">
      <c r="A22" s="173" t="s">
        <v>159</v>
      </c>
      <c r="B22" s="138"/>
      <c r="C22" s="139"/>
      <c r="D22" s="151"/>
      <c r="E22" s="151">
        <f t="shared" si="0"/>
        <v>0.54300000000000004</v>
      </c>
      <c r="F22" s="158">
        <v>0</v>
      </c>
      <c r="H22" s="132" t="s">
        <v>13</v>
      </c>
      <c r="I22" s="132">
        <v>18</v>
      </c>
      <c r="J22" s="133"/>
      <c r="K22" s="133"/>
      <c r="L22" s="133"/>
      <c r="M22" s="197"/>
    </row>
    <row r="23" spans="1:13" ht="15" customHeight="1">
      <c r="A23" s="172" t="s">
        <v>160</v>
      </c>
      <c r="B23" s="136"/>
      <c r="C23" s="137"/>
      <c r="D23" s="169"/>
      <c r="E23" s="151">
        <f t="shared" si="0"/>
        <v>0.54300000000000004</v>
      </c>
      <c r="F23" s="170">
        <v>0</v>
      </c>
      <c r="H23" s="134" t="s">
        <v>23</v>
      </c>
      <c r="I23" s="134">
        <v>19</v>
      </c>
      <c r="J23" s="135"/>
      <c r="K23" s="135" t="s">
        <v>115</v>
      </c>
      <c r="L23" s="135"/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v>0</v>
      </c>
      <c r="H24" s="134" t="s">
        <v>17</v>
      </c>
      <c r="I24" s="134">
        <v>20</v>
      </c>
      <c r="J24" s="135"/>
      <c r="K24" s="135" t="s">
        <v>115</v>
      </c>
      <c r="L24" s="135"/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v>0</v>
      </c>
      <c r="H25" s="134" t="s">
        <v>17</v>
      </c>
      <c r="I25" s="134">
        <v>21</v>
      </c>
      <c r="J25" s="135"/>
      <c r="K25" s="135" t="s">
        <v>115</v>
      </c>
      <c r="L25" s="135"/>
      <c r="M25" s="196">
        <v>74</v>
      </c>
    </row>
    <row r="26" spans="1:13" ht="15" customHeight="1">
      <c r="A26" s="172" t="s">
        <v>163</v>
      </c>
      <c r="B26" s="136"/>
      <c r="C26" s="137"/>
      <c r="D26" s="169"/>
      <c r="E26" s="151">
        <f t="shared" si="0"/>
        <v>0.54300000000000004</v>
      </c>
      <c r="F26" s="170">
        <v>0</v>
      </c>
      <c r="H26" s="134" t="s">
        <v>12</v>
      </c>
      <c r="I26" s="134">
        <v>22</v>
      </c>
      <c r="J26" s="135"/>
      <c r="K26" s="135" t="s">
        <v>115</v>
      </c>
      <c r="L26" s="135"/>
      <c r="M26" s="196">
        <v>74</v>
      </c>
    </row>
    <row r="27" spans="1:13" ht="15" customHeight="1">
      <c r="A27" s="172" t="s">
        <v>164</v>
      </c>
      <c r="B27" s="136"/>
      <c r="C27" s="137"/>
      <c r="D27" s="169"/>
      <c r="E27" s="151">
        <f t="shared" si="0"/>
        <v>0.54300000000000004</v>
      </c>
      <c r="F27" s="170">
        <v>0</v>
      </c>
      <c r="H27" s="134" t="s">
        <v>21</v>
      </c>
      <c r="I27" s="134">
        <v>23</v>
      </c>
      <c r="J27" s="135"/>
      <c r="K27" s="135" t="s">
        <v>115</v>
      </c>
      <c r="L27" s="135"/>
      <c r="M27" s="196">
        <v>74</v>
      </c>
    </row>
    <row r="28" spans="1:13" ht="15" customHeight="1">
      <c r="A28" s="173" t="s">
        <v>165</v>
      </c>
      <c r="B28" s="138"/>
      <c r="C28" s="139"/>
      <c r="D28" s="151"/>
      <c r="E28" s="151">
        <f t="shared" si="0"/>
        <v>0.54300000000000004</v>
      </c>
      <c r="F28" s="158">
        <v>0</v>
      </c>
      <c r="H28" s="132" t="s">
        <v>18</v>
      </c>
      <c r="I28" s="132">
        <v>24</v>
      </c>
      <c r="J28" s="133"/>
      <c r="K28" s="133"/>
      <c r="L28" s="133"/>
      <c r="M28" s="197"/>
    </row>
    <row r="29" spans="1:13" ht="15" customHeight="1">
      <c r="A29" s="173" t="s">
        <v>166</v>
      </c>
      <c r="B29" s="138"/>
      <c r="C29" s="139"/>
      <c r="D29" s="151"/>
      <c r="E29" s="151">
        <f t="shared" si="0"/>
        <v>0.54300000000000004</v>
      </c>
      <c r="F29" s="158">
        <v>0</v>
      </c>
      <c r="H29" s="132" t="s">
        <v>13</v>
      </c>
      <c r="I29" s="132">
        <v>25</v>
      </c>
      <c r="J29" s="133"/>
      <c r="K29" s="133"/>
      <c r="L29" s="133"/>
      <c r="M29" s="197"/>
    </row>
    <row r="30" spans="1:13" ht="15" customHeight="1">
      <c r="A30" s="172" t="s">
        <v>167</v>
      </c>
      <c r="B30" s="136"/>
      <c r="C30" s="137"/>
      <c r="D30" s="169"/>
      <c r="E30" s="151">
        <f t="shared" si="0"/>
        <v>0.54300000000000004</v>
      </c>
      <c r="F30" s="170">
        <v>0</v>
      </c>
      <c r="H30" s="134" t="s">
        <v>23</v>
      </c>
      <c r="I30" s="134">
        <v>26</v>
      </c>
      <c r="J30" s="135" t="s">
        <v>202</v>
      </c>
      <c r="K30" s="135"/>
      <c r="L30" s="135"/>
      <c r="M30" s="196"/>
    </row>
    <row r="31" spans="1:13" ht="15" customHeight="1">
      <c r="A31" s="172" t="s">
        <v>168</v>
      </c>
      <c r="B31" s="136"/>
      <c r="C31" s="137"/>
      <c r="D31" s="169"/>
      <c r="E31" s="151">
        <f t="shared" si="0"/>
        <v>0.54300000000000004</v>
      </c>
      <c r="F31" s="170">
        <f>D31*E31</f>
        <v>0</v>
      </c>
      <c r="H31" s="134" t="s">
        <v>17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2" t="s">
        <v>169</v>
      </c>
      <c r="B32" s="136"/>
      <c r="C32" s="137"/>
      <c r="D32" s="169"/>
      <c r="E32" s="151">
        <f t="shared" si="0"/>
        <v>0.54300000000000004</v>
      </c>
      <c r="F32" s="170"/>
      <c r="H32" s="134" t="s">
        <v>17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2" t="s">
        <v>170</v>
      </c>
      <c r="B33" s="136"/>
      <c r="C33" s="137"/>
      <c r="D33" s="169"/>
      <c r="E33" s="151">
        <f t="shared" si="0"/>
        <v>0.54300000000000004</v>
      </c>
      <c r="F33" s="170">
        <f>D33*E33</f>
        <v>0</v>
      </c>
      <c r="H33" s="134" t="s">
        <v>12</v>
      </c>
      <c r="I33" s="134">
        <v>29</v>
      </c>
      <c r="J33" s="135"/>
      <c r="K33" s="135" t="s">
        <v>115</v>
      </c>
      <c r="L33" s="196">
        <v>1</v>
      </c>
      <c r="M33" s="196">
        <v>74</v>
      </c>
    </row>
    <row r="34" spans="1:13" ht="15" customHeight="1">
      <c r="A34" s="172" t="s">
        <v>171</v>
      </c>
      <c r="B34" s="136"/>
      <c r="C34" s="137"/>
      <c r="D34" s="169"/>
      <c r="E34" s="151">
        <f t="shared" si="0"/>
        <v>0.54300000000000004</v>
      </c>
      <c r="F34" s="170">
        <v>0</v>
      </c>
      <c r="H34" s="134" t="s">
        <v>21</v>
      </c>
      <c r="I34" s="134">
        <v>30</v>
      </c>
      <c r="J34" s="135"/>
      <c r="K34" s="135" t="s">
        <v>115</v>
      </c>
      <c r="L34" s="196">
        <v>1</v>
      </c>
      <c r="M34" s="196">
        <v>74</v>
      </c>
    </row>
    <row r="35" spans="1:13">
      <c r="A35" s="147"/>
      <c r="B35" s="148" t="s">
        <v>120</v>
      </c>
      <c r="C35" s="149"/>
      <c r="D35" s="152"/>
      <c r="E35" s="152"/>
      <c r="F35" s="160">
        <f>SUM(F5:F34)</f>
        <v>0</v>
      </c>
      <c r="H35" s="171"/>
      <c r="I35" s="171"/>
      <c r="J35" s="171"/>
      <c r="K35" s="171"/>
      <c r="L35" s="198">
        <f>SUM(L7:L34)</f>
        <v>4</v>
      </c>
      <c r="M35" s="198">
        <f>SUM(M7:M34)</f>
        <v>1184</v>
      </c>
    </row>
    <row r="36" spans="1:13">
      <c r="L36" t="s">
        <v>233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D12" workbookViewId="0">
      <selection activeCell="K14" sqref="K14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6</v>
      </c>
      <c r="B2" s="251"/>
      <c r="C2" s="251"/>
      <c r="D2" s="251"/>
      <c r="E2" s="251"/>
      <c r="F2" s="251"/>
      <c r="G2" s="85"/>
      <c r="H2" s="251" t="s">
        <v>6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3" t="s">
        <v>142</v>
      </c>
      <c r="B5" s="138"/>
      <c r="C5" s="139"/>
      <c r="D5" s="151"/>
      <c r="E5" s="151"/>
      <c r="F5" s="158"/>
      <c r="H5" s="132" t="s">
        <v>18</v>
      </c>
      <c r="I5" s="132">
        <v>1</v>
      </c>
      <c r="J5" s="132"/>
      <c r="K5" s="132"/>
      <c r="L5" s="211"/>
      <c r="M5" s="211"/>
    </row>
    <row r="6" spans="1:13" ht="15" customHeight="1">
      <c r="A6" s="173" t="s">
        <v>143</v>
      </c>
      <c r="B6" s="138"/>
      <c r="C6" s="139"/>
      <c r="D6" s="151"/>
      <c r="E6" s="151"/>
      <c r="F6" s="158"/>
      <c r="H6" s="132" t="s">
        <v>13</v>
      </c>
      <c r="I6" s="132">
        <v>2</v>
      </c>
      <c r="J6" s="132"/>
      <c r="K6" s="132"/>
      <c r="L6" s="211"/>
      <c r="M6" s="211"/>
    </row>
    <row r="7" spans="1:13" ht="15" customHeight="1">
      <c r="A7" s="172" t="s">
        <v>144</v>
      </c>
      <c r="B7" s="136"/>
      <c r="C7" s="137"/>
      <c r="D7" s="169"/>
      <c r="E7" s="151">
        <f t="shared" ref="E7:E35" si="0">barème2018</f>
        <v>0.54300000000000004</v>
      </c>
      <c r="F7" s="170">
        <f>D7*E7</f>
        <v>0</v>
      </c>
      <c r="H7" s="134" t="s">
        <v>23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f t="shared" ref="F8:F11" si="1">D8*E8</f>
        <v>0</v>
      </c>
      <c r="H8" s="134" t="s">
        <v>17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 t="shared" si="0"/>
        <v>0.54300000000000004</v>
      </c>
      <c r="F9" s="170">
        <f t="shared" si="1"/>
        <v>0</v>
      </c>
      <c r="H9" s="134" t="s">
        <v>17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0" t="s">
        <v>180</v>
      </c>
      <c r="C10" s="131" t="s">
        <v>179</v>
      </c>
      <c r="D10" s="204">
        <f>12.3+12.2</f>
        <v>24.5</v>
      </c>
      <c r="E10" s="151">
        <f t="shared" si="0"/>
        <v>0.54300000000000004</v>
      </c>
      <c r="F10" s="170">
        <f t="shared" si="1"/>
        <v>13.303500000000001</v>
      </c>
      <c r="H10" s="134" t="s">
        <v>12</v>
      </c>
      <c r="I10" s="134">
        <v>6</v>
      </c>
      <c r="J10" s="135" t="s">
        <v>206</v>
      </c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/>
      <c r="C11" s="137"/>
      <c r="D11" s="169"/>
      <c r="E11" s="151">
        <f t="shared" si="0"/>
        <v>0.54300000000000004</v>
      </c>
      <c r="F11" s="170">
        <f t="shared" si="1"/>
        <v>0</v>
      </c>
      <c r="H11" s="134" t="s">
        <v>21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3" t="s">
        <v>149</v>
      </c>
      <c r="B12" s="138"/>
      <c r="C12" s="139"/>
      <c r="D12" s="151"/>
      <c r="E12" s="151">
        <f t="shared" si="0"/>
        <v>0.54300000000000004</v>
      </c>
      <c r="F12" s="158">
        <f>D12*E12</f>
        <v>0</v>
      </c>
      <c r="H12" s="132" t="s">
        <v>18</v>
      </c>
      <c r="I12" s="132">
        <v>8</v>
      </c>
      <c r="J12" s="132"/>
      <c r="K12" s="132"/>
      <c r="L12" s="211"/>
      <c r="M12" s="211"/>
    </row>
    <row r="13" spans="1:13" ht="15" customHeight="1">
      <c r="A13" s="173" t="s">
        <v>150</v>
      </c>
      <c r="B13" s="138"/>
      <c r="C13" s="139"/>
      <c r="D13" s="151"/>
      <c r="E13" s="151">
        <f t="shared" si="0"/>
        <v>0.54300000000000004</v>
      </c>
      <c r="F13" s="158">
        <v>0</v>
      </c>
      <c r="H13" s="132" t="s">
        <v>13</v>
      </c>
      <c r="I13" s="132">
        <v>9</v>
      </c>
      <c r="J13" s="132"/>
      <c r="K13" s="132"/>
      <c r="L13" s="211"/>
      <c r="M13" s="211"/>
    </row>
    <row r="14" spans="1:13" ht="15" customHeight="1">
      <c r="A14" s="172" t="s">
        <v>151</v>
      </c>
      <c r="B14" s="136"/>
      <c r="C14" s="137"/>
      <c r="D14" s="169"/>
      <c r="E14" s="151">
        <f t="shared" si="0"/>
        <v>0.54300000000000004</v>
      </c>
      <c r="F14" s="170">
        <f t="shared" ref="F14:F17" si="2">D14*E14</f>
        <v>0</v>
      </c>
      <c r="H14" s="134" t="s">
        <v>23</v>
      </c>
      <c r="I14" s="134">
        <v>10</v>
      </c>
      <c r="J14" s="135" t="s">
        <v>210</v>
      </c>
      <c r="K14" s="135"/>
      <c r="L14" s="196"/>
      <c r="M14" s="196"/>
    </row>
    <row r="15" spans="1:13" ht="15" customHeight="1">
      <c r="A15" s="172" t="s">
        <v>152</v>
      </c>
      <c r="B15" s="136" t="s">
        <v>182</v>
      </c>
      <c r="C15" s="137" t="s">
        <v>181</v>
      </c>
      <c r="D15" s="169">
        <f>0.25+1.3</f>
        <v>1.55</v>
      </c>
      <c r="E15" s="151">
        <f t="shared" si="0"/>
        <v>0.54300000000000004</v>
      </c>
      <c r="F15" s="170">
        <f t="shared" si="2"/>
        <v>0.84165000000000012</v>
      </c>
      <c r="H15" s="134" t="s">
        <v>17</v>
      </c>
      <c r="I15" s="134">
        <v>11</v>
      </c>
      <c r="J15" s="135" t="s">
        <v>203</v>
      </c>
      <c r="K15" s="135"/>
      <c r="L15" s="196"/>
      <c r="M15" s="196"/>
    </row>
    <row r="16" spans="1:13" ht="15" customHeight="1">
      <c r="A16" s="172" t="s">
        <v>153</v>
      </c>
      <c r="B16" s="136"/>
      <c r="C16" s="137"/>
      <c r="D16" s="169"/>
      <c r="E16" s="151">
        <f t="shared" si="0"/>
        <v>0.54300000000000004</v>
      </c>
      <c r="F16" s="170">
        <f t="shared" si="2"/>
        <v>0</v>
      </c>
      <c r="H16" s="134" t="s">
        <v>17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f t="shared" si="2"/>
        <v>0</v>
      </c>
      <c r="H17" s="134" t="s">
        <v>12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4" t="s">
        <v>155</v>
      </c>
      <c r="B18" s="175"/>
      <c r="C18" s="176"/>
      <c r="D18" s="177"/>
      <c r="E18" s="177">
        <f t="shared" si="0"/>
        <v>0.54300000000000004</v>
      </c>
      <c r="F18" s="178">
        <v>0</v>
      </c>
      <c r="H18" s="180" t="s">
        <v>21</v>
      </c>
      <c r="I18" s="180">
        <v>14</v>
      </c>
      <c r="J18" s="181"/>
      <c r="K18" s="182" t="s">
        <v>94</v>
      </c>
      <c r="L18" s="200"/>
      <c r="M18" s="200"/>
    </row>
    <row r="19" spans="1:13" ht="15" customHeight="1">
      <c r="A19" s="173" t="s">
        <v>156</v>
      </c>
      <c r="B19" s="138"/>
      <c r="C19" s="139"/>
      <c r="D19" s="151"/>
      <c r="E19" s="151">
        <f t="shared" si="0"/>
        <v>0.54300000000000004</v>
      </c>
      <c r="F19" s="158">
        <v>0</v>
      </c>
      <c r="H19" s="132" t="s">
        <v>18</v>
      </c>
      <c r="I19" s="132">
        <v>15</v>
      </c>
      <c r="J19" s="132"/>
      <c r="K19" s="132"/>
      <c r="L19" s="211"/>
      <c r="M19" s="211"/>
    </row>
    <row r="20" spans="1:13" ht="15" customHeight="1">
      <c r="A20" s="173" t="s">
        <v>157</v>
      </c>
      <c r="B20" s="138"/>
      <c r="C20" s="139"/>
      <c r="D20" s="151"/>
      <c r="E20" s="151">
        <f t="shared" si="0"/>
        <v>0.54300000000000004</v>
      </c>
      <c r="F20" s="158">
        <v>0</v>
      </c>
      <c r="H20" s="132" t="s">
        <v>13</v>
      </c>
      <c r="I20" s="132">
        <v>16</v>
      </c>
      <c r="J20" s="132"/>
      <c r="K20" s="132"/>
      <c r="L20" s="211"/>
      <c r="M20" s="211"/>
    </row>
    <row r="21" spans="1:13" ht="15" customHeight="1">
      <c r="A21" s="172" t="s">
        <v>158</v>
      </c>
      <c r="B21" s="136"/>
      <c r="C21" s="137"/>
      <c r="D21" s="169"/>
      <c r="E21" s="151">
        <f t="shared" si="0"/>
        <v>0.54300000000000004</v>
      </c>
      <c r="F21" s="170">
        <f t="shared" ref="F21:F25" si="3">D21*E21</f>
        <v>0</v>
      </c>
      <c r="H21" s="134" t="s">
        <v>23</v>
      </c>
      <c r="I21" s="134">
        <v>17</v>
      </c>
      <c r="J21" s="135" t="s">
        <v>210</v>
      </c>
      <c r="K21" s="135"/>
      <c r="L21" s="196"/>
      <c r="M21" s="196"/>
    </row>
    <row r="22" spans="1:13" ht="15" customHeight="1">
      <c r="A22" s="172" t="s">
        <v>159</v>
      </c>
      <c r="B22" s="136"/>
      <c r="C22" s="137"/>
      <c r="D22" s="169"/>
      <c r="E22" s="151">
        <f t="shared" si="0"/>
        <v>0.54300000000000004</v>
      </c>
      <c r="F22" s="170">
        <f t="shared" si="3"/>
        <v>0</v>
      </c>
      <c r="H22" s="134" t="s">
        <v>17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 t="shared" si="0"/>
        <v>0.54300000000000004</v>
      </c>
      <c r="F23" s="170">
        <f t="shared" si="3"/>
        <v>0</v>
      </c>
      <c r="H23" s="134" t="s">
        <v>17</v>
      </c>
      <c r="I23" s="134">
        <v>19</v>
      </c>
      <c r="J23" s="135"/>
      <c r="K23" s="135" t="s">
        <v>115</v>
      </c>
      <c r="L23" s="196">
        <v>1</v>
      </c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f t="shared" si="3"/>
        <v>0</v>
      </c>
      <c r="H24" s="134" t="s">
        <v>12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f t="shared" si="3"/>
        <v>0</v>
      </c>
      <c r="H25" s="134" t="s">
        <v>21</v>
      </c>
      <c r="I25" s="134">
        <v>21</v>
      </c>
      <c r="J25" s="135"/>
      <c r="K25" s="135" t="s">
        <v>115</v>
      </c>
      <c r="L25" s="196">
        <v>1</v>
      </c>
      <c r="M25" s="196">
        <v>74</v>
      </c>
    </row>
    <row r="26" spans="1:13" ht="15" customHeight="1">
      <c r="A26" s="173" t="s">
        <v>163</v>
      </c>
      <c r="B26" s="138"/>
      <c r="C26" s="139"/>
      <c r="D26" s="151"/>
      <c r="E26" s="151">
        <f t="shared" si="0"/>
        <v>0.54300000000000004</v>
      </c>
      <c r="F26" s="158">
        <v>0</v>
      </c>
      <c r="H26" s="132" t="s">
        <v>18</v>
      </c>
      <c r="I26" s="132">
        <v>22</v>
      </c>
      <c r="J26" s="132"/>
      <c r="K26" s="132"/>
      <c r="L26" s="211"/>
      <c r="M26" s="211"/>
    </row>
    <row r="27" spans="1:13" ht="15" customHeight="1">
      <c r="A27" s="173" t="s">
        <v>164</v>
      </c>
      <c r="B27" s="138"/>
      <c r="C27" s="139"/>
      <c r="D27" s="151"/>
      <c r="E27" s="151">
        <f t="shared" si="0"/>
        <v>0.54300000000000004</v>
      </c>
      <c r="F27" s="158">
        <v>0</v>
      </c>
      <c r="H27" s="132" t="s">
        <v>13</v>
      </c>
      <c r="I27" s="132">
        <v>23</v>
      </c>
      <c r="J27" s="132"/>
      <c r="K27" s="132"/>
      <c r="L27" s="211"/>
      <c r="M27" s="211"/>
    </row>
    <row r="28" spans="1:13" ht="15" customHeight="1">
      <c r="A28" s="172" t="s">
        <v>165</v>
      </c>
      <c r="B28" s="136"/>
      <c r="C28" s="137"/>
      <c r="D28" s="169"/>
      <c r="E28" s="151">
        <f t="shared" si="0"/>
        <v>0.54300000000000004</v>
      </c>
      <c r="F28" s="170">
        <f t="shared" ref="F28:F32" si="4">D28*E28</f>
        <v>0</v>
      </c>
      <c r="H28" s="134" t="s">
        <v>23</v>
      </c>
      <c r="I28" s="134">
        <v>24</v>
      </c>
      <c r="J28" s="135" t="s">
        <v>210</v>
      </c>
      <c r="K28" s="135"/>
      <c r="L28" s="196"/>
      <c r="M28" s="196"/>
    </row>
    <row r="29" spans="1:13" ht="15" customHeight="1">
      <c r="A29" s="172" t="s">
        <v>166</v>
      </c>
      <c r="B29" s="136"/>
      <c r="C29" s="137"/>
      <c r="D29" s="169"/>
      <c r="E29" s="151">
        <f t="shared" si="0"/>
        <v>0.54300000000000004</v>
      </c>
      <c r="F29" s="170">
        <f t="shared" si="4"/>
        <v>0</v>
      </c>
      <c r="H29" s="134" t="s">
        <v>17</v>
      </c>
      <c r="I29" s="134">
        <v>25</v>
      </c>
      <c r="J29" s="135"/>
      <c r="K29" s="135" t="s">
        <v>115</v>
      </c>
      <c r="L29" s="196">
        <v>1</v>
      </c>
      <c r="M29" s="196">
        <v>74</v>
      </c>
    </row>
    <row r="30" spans="1:13" ht="15" customHeight="1">
      <c r="A30" s="172" t="s">
        <v>167</v>
      </c>
      <c r="B30" s="136"/>
      <c r="C30" s="137"/>
      <c r="D30" s="169"/>
      <c r="E30" s="151">
        <f t="shared" si="0"/>
        <v>0.54300000000000004</v>
      </c>
      <c r="F30" s="170">
        <f t="shared" si="4"/>
        <v>0</v>
      </c>
      <c r="H30" s="134" t="s">
        <v>17</v>
      </c>
      <c r="I30" s="134">
        <v>26</v>
      </c>
      <c r="J30" s="135"/>
      <c r="K30" s="135" t="s">
        <v>115</v>
      </c>
      <c r="L30" s="196">
        <v>1</v>
      </c>
      <c r="M30" s="196">
        <v>74</v>
      </c>
    </row>
    <row r="31" spans="1:13" ht="15" customHeight="1">
      <c r="A31" s="172" t="s">
        <v>168</v>
      </c>
      <c r="B31" s="136" t="s">
        <v>207</v>
      </c>
      <c r="C31" s="137" t="s">
        <v>208</v>
      </c>
      <c r="D31" s="169">
        <f>28.7+28</f>
        <v>56.7</v>
      </c>
      <c r="E31" s="151">
        <f t="shared" si="0"/>
        <v>0.54300000000000004</v>
      </c>
      <c r="F31" s="170">
        <f t="shared" si="4"/>
        <v>30.788100000000004</v>
      </c>
      <c r="H31" s="134" t="s">
        <v>12</v>
      </c>
      <c r="I31" s="134">
        <v>27</v>
      </c>
      <c r="J31" s="135" t="s">
        <v>209</v>
      </c>
      <c r="K31" s="135"/>
      <c r="L31" s="212">
        <v>0</v>
      </c>
      <c r="M31" s="196"/>
    </row>
    <row r="32" spans="1:13" ht="15" customHeight="1">
      <c r="A32" s="172" t="s">
        <v>169</v>
      </c>
      <c r="B32" s="136"/>
      <c r="C32" s="137"/>
      <c r="D32" s="169"/>
      <c r="E32" s="151">
        <f t="shared" si="0"/>
        <v>0.54300000000000004</v>
      </c>
      <c r="F32" s="170">
        <f t="shared" si="4"/>
        <v>0</v>
      </c>
      <c r="H32" s="134" t="s">
        <v>21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3" t="s">
        <v>170</v>
      </c>
      <c r="B33" s="138"/>
      <c r="C33" s="139"/>
      <c r="D33" s="151"/>
      <c r="E33" s="151">
        <f t="shared" si="0"/>
        <v>0.54300000000000004</v>
      </c>
      <c r="F33" s="158">
        <f>D33*E33</f>
        <v>0</v>
      </c>
      <c r="H33" s="132" t="s">
        <v>18</v>
      </c>
      <c r="I33" s="132">
        <v>29</v>
      </c>
      <c r="J33" s="132"/>
      <c r="K33" s="132"/>
      <c r="L33" s="211"/>
      <c r="M33" s="211"/>
    </row>
    <row r="34" spans="1:13" ht="15" customHeight="1">
      <c r="A34" s="173" t="s">
        <v>171</v>
      </c>
      <c r="B34" s="138"/>
      <c r="C34" s="139"/>
      <c r="D34" s="151"/>
      <c r="E34" s="151">
        <f t="shared" si="0"/>
        <v>0.54300000000000004</v>
      </c>
      <c r="F34" s="158">
        <v>0</v>
      </c>
      <c r="H34" s="132" t="s">
        <v>13</v>
      </c>
      <c r="I34" s="132">
        <v>30</v>
      </c>
      <c r="J34" s="132"/>
      <c r="K34" s="132"/>
      <c r="L34" s="211"/>
      <c r="M34" s="211"/>
    </row>
    <row r="35" spans="1:13" ht="15" customHeight="1">
      <c r="A35" s="172" t="s">
        <v>172</v>
      </c>
      <c r="B35" s="136"/>
      <c r="C35" s="137"/>
      <c r="D35" s="169"/>
      <c r="E35" s="151">
        <f t="shared" si="0"/>
        <v>0.54300000000000004</v>
      </c>
      <c r="F35" s="170">
        <f>D35*E35</f>
        <v>0</v>
      </c>
      <c r="H35" s="134" t="s">
        <v>23</v>
      </c>
      <c r="I35" s="134">
        <v>31</v>
      </c>
      <c r="J35" s="135" t="s">
        <v>210</v>
      </c>
      <c r="K35" s="135"/>
      <c r="L35" s="196"/>
      <c r="M35" s="196"/>
    </row>
    <row r="36" spans="1:13">
      <c r="A36" s="147"/>
      <c r="B36" s="148" t="s">
        <v>120</v>
      </c>
      <c r="C36" s="149"/>
      <c r="D36" s="152"/>
      <c r="E36" s="152"/>
      <c r="F36" s="160">
        <f>SUM(F5:F34)</f>
        <v>44.933250000000001</v>
      </c>
      <c r="H36" s="171"/>
      <c r="I36" s="171"/>
      <c r="J36" s="171"/>
      <c r="K36" s="171"/>
      <c r="L36" s="198">
        <f>SUM(L7:L35)</f>
        <v>14</v>
      </c>
      <c r="M36" s="198">
        <f>SUM(M7:M35)</f>
        <v>1036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D1" workbookViewId="0">
      <selection activeCell="K11" sqref="K11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3" width="11" style="20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7</v>
      </c>
      <c r="B2" s="251"/>
      <c r="C2" s="251"/>
      <c r="D2" s="251"/>
      <c r="E2" s="251"/>
      <c r="F2" s="251"/>
      <c r="G2" s="85"/>
      <c r="H2" s="251" t="s">
        <v>7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>barème2018</f>
        <v>0.54300000000000004</v>
      </c>
      <c r="F5" s="170">
        <v>0</v>
      </c>
      <c r="H5" s="134" t="s">
        <v>17</v>
      </c>
      <c r="I5" s="134">
        <v>1</v>
      </c>
      <c r="J5" s="135" t="s">
        <v>210</v>
      </c>
      <c r="K5" s="135"/>
      <c r="L5" s="196"/>
      <c r="M5" s="196"/>
    </row>
    <row r="6" spans="1:13" ht="15" customHeight="1">
      <c r="A6" s="172" t="s">
        <v>143</v>
      </c>
      <c r="B6" s="136"/>
      <c r="C6" s="137"/>
      <c r="D6" s="169"/>
      <c r="E6" s="151">
        <f>barème2018</f>
        <v>0.54300000000000004</v>
      </c>
      <c r="F6" s="170">
        <v>0</v>
      </c>
      <c r="H6" s="134" t="s">
        <v>17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72" t="s">
        <v>144</v>
      </c>
      <c r="B7" s="136"/>
      <c r="C7" s="137"/>
      <c r="D7" s="169"/>
      <c r="E7" s="151">
        <f>barème2018</f>
        <v>0.54300000000000004</v>
      </c>
      <c r="F7" s="170">
        <v>0</v>
      </c>
      <c r="H7" s="134" t="s">
        <v>12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>barème2018</f>
        <v>0.54300000000000004</v>
      </c>
      <c r="F8" s="170">
        <v>0</v>
      </c>
      <c r="H8" s="134" t="s">
        <v>21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3" t="s">
        <v>146</v>
      </c>
      <c r="B9" s="138"/>
      <c r="C9" s="139"/>
      <c r="D9" s="151"/>
      <c r="E9" s="151"/>
      <c r="F9" s="158"/>
      <c r="H9" s="132" t="s">
        <v>18</v>
      </c>
      <c r="I9" s="132">
        <v>5</v>
      </c>
      <c r="J9" s="133"/>
      <c r="K9" s="133"/>
      <c r="L9" s="197"/>
      <c r="M9" s="197"/>
    </row>
    <row r="10" spans="1:13" ht="15" customHeight="1">
      <c r="A10" s="173" t="s">
        <v>147</v>
      </c>
      <c r="B10" s="138"/>
      <c r="C10" s="139"/>
      <c r="D10" s="151"/>
      <c r="E10" s="151"/>
      <c r="F10" s="158"/>
      <c r="H10" s="132" t="s">
        <v>13</v>
      </c>
      <c r="I10" s="132">
        <v>6</v>
      </c>
      <c r="J10" s="133"/>
      <c r="K10" s="133"/>
      <c r="L10" s="197"/>
      <c r="M10" s="197"/>
    </row>
    <row r="11" spans="1:13" ht="15" customHeight="1">
      <c r="A11" s="172" t="s">
        <v>148</v>
      </c>
      <c r="B11" s="136"/>
      <c r="C11" s="137"/>
      <c r="D11" s="169"/>
      <c r="E11" s="151">
        <f>barème2018</f>
        <v>0.54300000000000004</v>
      </c>
      <c r="F11" s="170">
        <v>0</v>
      </c>
      <c r="H11" s="134" t="s">
        <v>23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2" t="s">
        <v>149</v>
      </c>
      <c r="B12" s="136"/>
      <c r="C12" s="137"/>
      <c r="D12" s="169"/>
      <c r="E12" s="151">
        <f>barème2018</f>
        <v>0.54300000000000004</v>
      </c>
      <c r="F12" s="170">
        <f>D12*E12</f>
        <v>0</v>
      </c>
      <c r="H12" s="134" t="s">
        <v>17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72" t="s">
        <v>150</v>
      </c>
      <c r="B13" s="136"/>
      <c r="C13" s="137"/>
      <c r="D13" s="169"/>
      <c r="E13" s="151">
        <f>barème2018</f>
        <v>0.54300000000000004</v>
      </c>
      <c r="F13" s="170">
        <v>0</v>
      </c>
      <c r="H13" s="134" t="s">
        <v>17</v>
      </c>
      <c r="I13" s="134">
        <v>9</v>
      </c>
      <c r="J13" s="135"/>
      <c r="K13" s="135" t="s">
        <v>115</v>
      </c>
      <c r="L13" s="196"/>
      <c r="M13" s="196">
        <v>74</v>
      </c>
    </row>
    <row r="14" spans="1:13" ht="15" customHeight="1">
      <c r="A14" s="172" t="s">
        <v>151</v>
      </c>
      <c r="B14" s="136"/>
      <c r="C14" s="137"/>
      <c r="D14" s="169"/>
      <c r="E14" s="151">
        <f>barème2018</f>
        <v>0.54300000000000004</v>
      </c>
      <c r="F14" s="170">
        <v>0</v>
      </c>
      <c r="H14" s="134" t="s">
        <v>12</v>
      </c>
      <c r="I14" s="134">
        <v>10</v>
      </c>
      <c r="J14" s="135"/>
      <c r="K14" s="135" t="s">
        <v>115</v>
      </c>
      <c r="L14" s="196">
        <v>1</v>
      </c>
      <c r="M14" s="196">
        <v>74</v>
      </c>
    </row>
    <row r="15" spans="1:13" ht="15" customHeight="1">
      <c r="A15" s="172" t="s">
        <v>152</v>
      </c>
      <c r="B15" s="136"/>
      <c r="C15" s="137"/>
      <c r="D15" s="169"/>
      <c r="E15" s="151">
        <f>barème2018</f>
        <v>0.54300000000000004</v>
      </c>
      <c r="F15" s="170">
        <f>D15*E15</f>
        <v>0</v>
      </c>
      <c r="H15" s="134" t="s">
        <v>21</v>
      </c>
      <c r="I15" s="134">
        <v>11</v>
      </c>
      <c r="J15" s="135"/>
      <c r="K15" s="135" t="s">
        <v>115</v>
      </c>
      <c r="L15" s="196"/>
      <c r="M15" s="196">
        <v>74</v>
      </c>
    </row>
    <row r="16" spans="1:13" ht="15" customHeight="1">
      <c r="A16" s="173" t="s">
        <v>153</v>
      </c>
      <c r="B16" s="138"/>
      <c r="C16" s="139"/>
      <c r="D16" s="151"/>
      <c r="E16" s="151"/>
      <c r="F16" s="158"/>
      <c r="H16" s="132" t="s">
        <v>18</v>
      </c>
      <c r="I16" s="132">
        <v>12</v>
      </c>
      <c r="J16" s="133"/>
      <c r="K16" s="133"/>
      <c r="L16" s="197"/>
      <c r="M16" s="197"/>
    </row>
    <row r="17" spans="1:13" ht="15" customHeight="1">
      <c r="A17" s="173" t="s">
        <v>154</v>
      </c>
      <c r="B17" s="138"/>
      <c r="C17" s="139"/>
      <c r="D17" s="151"/>
      <c r="E17" s="151"/>
      <c r="F17" s="158"/>
      <c r="H17" s="132" t="s">
        <v>13</v>
      </c>
      <c r="I17" s="132">
        <v>13</v>
      </c>
      <c r="J17" s="133"/>
      <c r="K17" s="133"/>
      <c r="L17" s="197"/>
      <c r="M17" s="197"/>
    </row>
    <row r="18" spans="1:13" ht="15" customHeight="1">
      <c r="A18" s="172" t="s">
        <v>155</v>
      </c>
      <c r="B18" s="136"/>
      <c r="C18" s="137"/>
      <c r="D18" s="169"/>
      <c r="E18" s="151"/>
      <c r="F18" s="170"/>
      <c r="H18" s="180" t="s">
        <v>23</v>
      </c>
      <c r="I18" s="180">
        <v>14</v>
      </c>
      <c r="J18" s="181"/>
      <c r="K18" s="181"/>
      <c r="L18" s="200"/>
      <c r="M18" s="200"/>
    </row>
    <row r="19" spans="1:13" ht="15" customHeight="1">
      <c r="A19" s="174" t="s">
        <v>156</v>
      </c>
      <c r="B19" s="175"/>
      <c r="C19" s="176"/>
      <c r="D19" s="177"/>
      <c r="E19" s="177"/>
      <c r="F19" s="178"/>
      <c r="H19" s="180" t="s">
        <v>17</v>
      </c>
      <c r="I19" s="180">
        <v>15</v>
      </c>
      <c r="J19" s="181"/>
      <c r="K19" s="182" t="s">
        <v>97</v>
      </c>
      <c r="L19" s="200"/>
      <c r="M19" s="200"/>
    </row>
    <row r="20" spans="1:13" ht="15" customHeight="1">
      <c r="A20" s="172" t="s">
        <v>157</v>
      </c>
      <c r="B20" s="136"/>
      <c r="C20" s="137"/>
      <c r="D20" s="169"/>
      <c r="E20" s="151"/>
      <c r="F20" s="170"/>
      <c r="H20" s="180" t="s">
        <v>17</v>
      </c>
      <c r="I20" s="180">
        <v>16</v>
      </c>
      <c r="J20" s="181"/>
      <c r="K20" s="181"/>
      <c r="L20" s="200"/>
      <c r="M20" s="200"/>
    </row>
    <row r="21" spans="1:13" ht="15" customHeight="1">
      <c r="A21" s="172" t="s">
        <v>158</v>
      </c>
      <c r="B21" s="136"/>
      <c r="C21" s="137"/>
      <c r="D21" s="169"/>
      <c r="E21" s="151"/>
      <c r="F21" s="170"/>
      <c r="H21" s="180" t="s">
        <v>12</v>
      </c>
      <c r="I21" s="180">
        <v>17</v>
      </c>
      <c r="J21" s="181"/>
      <c r="K21" s="181"/>
      <c r="L21" s="200"/>
      <c r="M21" s="200"/>
    </row>
    <row r="22" spans="1:13" ht="15" customHeight="1">
      <c r="A22" s="172" t="s">
        <v>159</v>
      </c>
      <c r="B22" s="136"/>
      <c r="C22" s="137"/>
      <c r="D22" s="169"/>
      <c r="E22" s="151"/>
      <c r="F22" s="170"/>
      <c r="H22" s="180" t="s">
        <v>21</v>
      </c>
      <c r="I22" s="180">
        <v>18</v>
      </c>
      <c r="J22" s="181"/>
      <c r="K22" s="181"/>
      <c r="L22" s="200"/>
      <c r="M22" s="200"/>
    </row>
    <row r="23" spans="1:13" ht="15" customHeight="1">
      <c r="A23" s="173" t="s">
        <v>160</v>
      </c>
      <c r="B23" s="138"/>
      <c r="C23" s="139"/>
      <c r="D23" s="151"/>
      <c r="E23" s="151"/>
      <c r="F23" s="158"/>
      <c r="H23" s="180" t="s">
        <v>18</v>
      </c>
      <c r="I23" s="180">
        <v>19</v>
      </c>
      <c r="J23" s="181"/>
      <c r="K23" s="181"/>
      <c r="L23" s="200"/>
      <c r="M23" s="200"/>
    </row>
    <row r="24" spans="1:13" ht="15" customHeight="1">
      <c r="A24" s="173" t="s">
        <v>161</v>
      </c>
      <c r="B24" s="138"/>
      <c r="C24" s="139"/>
      <c r="D24" s="151"/>
      <c r="E24" s="151"/>
      <c r="F24" s="158"/>
      <c r="H24" s="180" t="s">
        <v>13</v>
      </c>
      <c r="I24" s="180">
        <v>20</v>
      </c>
      <c r="J24" s="181"/>
      <c r="K24" s="181"/>
      <c r="L24" s="200"/>
      <c r="M24" s="200"/>
    </row>
    <row r="25" spans="1:13" ht="15" customHeight="1">
      <c r="A25" s="172" t="s">
        <v>162</v>
      </c>
      <c r="B25" s="136"/>
      <c r="C25" s="137"/>
      <c r="D25" s="169"/>
      <c r="E25" s="151"/>
      <c r="F25" s="170"/>
      <c r="H25" s="180" t="s">
        <v>23</v>
      </c>
      <c r="I25" s="180">
        <v>21</v>
      </c>
      <c r="J25" s="181"/>
      <c r="K25" s="181"/>
      <c r="L25" s="200"/>
      <c r="M25" s="200"/>
    </row>
    <row r="26" spans="1:13" ht="15" customHeight="1">
      <c r="A26" s="172" t="s">
        <v>163</v>
      </c>
      <c r="B26" s="136"/>
      <c r="C26" s="137"/>
      <c r="D26" s="169"/>
      <c r="E26" s="151"/>
      <c r="F26" s="170"/>
      <c r="H26" s="180" t="s">
        <v>17</v>
      </c>
      <c r="I26" s="180">
        <v>22</v>
      </c>
      <c r="J26" s="181"/>
      <c r="K26" s="181"/>
      <c r="L26" s="200"/>
      <c r="M26" s="200"/>
    </row>
    <row r="27" spans="1:13" ht="15" customHeight="1">
      <c r="A27" s="172" t="s">
        <v>164</v>
      </c>
      <c r="B27" s="136"/>
      <c r="C27" s="137"/>
      <c r="D27" s="169"/>
      <c r="E27" s="151"/>
      <c r="F27" s="170"/>
      <c r="H27" s="180" t="s">
        <v>17</v>
      </c>
      <c r="I27" s="180">
        <v>23</v>
      </c>
      <c r="J27" s="181"/>
      <c r="K27" s="181"/>
      <c r="L27" s="200"/>
      <c r="M27" s="200"/>
    </row>
    <row r="28" spans="1:13" ht="15" customHeight="1">
      <c r="A28" s="172" t="s">
        <v>165</v>
      </c>
      <c r="B28" s="136"/>
      <c r="C28" s="137"/>
      <c r="D28" s="169"/>
      <c r="E28" s="151"/>
      <c r="F28" s="170"/>
      <c r="H28" s="180" t="s">
        <v>12</v>
      </c>
      <c r="I28" s="180">
        <v>24</v>
      </c>
      <c r="J28" s="181"/>
      <c r="K28" s="181"/>
      <c r="L28" s="200"/>
      <c r="M28" s="200"/>
    </row>
    <row r="29" spans="1:13" ht="15" customHeight="1">
      <c r="A29" s="172" t="s">
        <v>166</v>
      </c>
      <c r="B29" s="136"/>
      <c r="C29" s="137"/>
      <c r="D29" s="169"/>
      <c r="E29" s="151"/>
      <c r="F29" s="170"/>
      <c r="H29" s="180" t="s">
        <v>21</v>
      </c>
      <c r="I29" s="180">
        <v>25</v>
      </c>
      <c r="J29" s="181"/>
      <c r="K29" s="181"/>
      <c r="L29" s="200"/>
      <c r="M29" s="200"/>
    </row>
    <row r="30" spans="1:13" ht="15" customHeight="1">
      <c r="A30" s="173" t="s">
        <v>167</v>
      </c>
      <c r="B30" s="138"/>
      <c r="C30" s="139"/>
      <c r="D30" s="151"/>
      <c r="E30" s="151"/>
      <c r="F30" s="158"/>
      <c r="H30" s="180" t="s">
        <v>18</v>
      </c>
      <c r="I30" s="180">
        <v>26</v>
      </c>
      <c r="J30" s="181"/>
      <c r="K30" s="181"/>
      <c r="L30" s="200"/>
      <c r="M30" s="200"/>
    </row>
    <row r="31" spans="1:13" ht="15" customHeight="1">
      <c r="A31" s="173" t="s">
        <v>168</v>
      </c>
      <c r="B31" s="138"/>
      <c r="C31" s="139"/>
      <c r="D31" s="151"/>
      <c r="E31" s="151"/>
      <c r="F31" s="158"/>
      <c r="H31" s="180" t="s">
        <v>13</v>
      </c>
      <c r="I31" s="180">
        <v>27</v>
      </c>
      <c r="J31" s="181"/>
      <c r="K31" s="181"/>
      <c r="L31" s="200"/>
      <c r="M31" s="200"/>
    </row>
    <row r="32" spans="1:13" ht="15" customHeight="1">
      <c r="A32" s="172" t="s">
        <v>169</v>
      </c>
      <c r="B32" s="136"/>
      <c r="C32" s="137"/>
      <c r="D32" s="169"/>
      <c r="E32" s="151"/>
      <c r="F32" s="170"/>
      <c r="H32" s="180" t="s">
        <v>23</v>
      </c>
      <c r="I32" s="180">
        <v>28</v>
      </c>
      <c r="J32" s="181"/>
      <c r="K32" s="181"/>
      <c r="L32" s="200"/>
      <c r="M32" s="200"/>
    </row>
    <row r="33" spans="1:13" ht="15" customHeight="1">
      <c r="A33" s="172" t="s">
        <v>170</v>
      </c>
      <c r="B33" s="136"/>
      <c r="C33" s="137"/>
      <c r="D33" s="169"/>
      <c r="E33" s="151"/>
      <c r="F33" s="170"/>
      <c r="H33" s="180" t="s">
        <v>17</v>
      </c>
      <c r="I33" s="180">
        <v>29</v>
      </c>
      <c r="J33" s="181"/>
      <c r="K33" s="181"/>
      <c r="L33" s="200"/>
      <c r="M33" s="200"/>
    </row>
    <row r="34" spans="1:13" ht="15" customHeight="1">
      <c r="A34" s="172" t="s">
        <v>171</v>
      </c>
      <c r="B34" s="136"/>
      <c r="C34" s="137"/>
      <c r="D34" s="169"/>
      <c r="E34" s="151"/>
      <c r="F34" s="170"/>
      <c r="H34" s="180" t="s">
        <v>17</v>
      </c>
      <c r="I34" s="180">
        <v>30</v>
      </c>
      <c r="J34" s="181"/>
      <c r="K34" s="181"/>
      <c r="L34" s="200"/>
      <c r="M34" s="200"/>
    </row>
    <row r="35" spans="1:13" ht="15" customHeight="1">
      <c r="A35" s="172" t="s">
        <v>172</v>
      </c>
      <c r="B35" s="136"/>
      <c r="C35" s="137"/>
      <c r="D35" s="169"/>
      <c r="E35" s="151"/>
      <c r="F35" s="170"/>
      <c r="H35" s="180" t="s">
        <v>12</v>
      </c>
      <c r="I35" s="180">
        <v>31</v>
      </c>
      <c r="J35" s="181"/>
      <c r="K35" s="181"/>
      <c r="L35" s="200"/>
      <c r="M35" s="200"/>
    </row>
    <row r="36" spans="1:13">
      <c r="A36" s="147"/>
      <c r="B36" s="148" t="s">
        <v>120</v>
      </c>
      <c r="C36" s="149"/>
      <c r="D36" s="152"/>
      <c r="E36" s="152"/>
      <c r="F36" s="160">
        <f>SUM(F5:F34)</f>
        <v>0</v>
      </c>
      <c r="H36" s="171"/>
      <c r="I36" s="171"/>
      <c r="J36" s="171"/>
      <c r="K36" s="171"/>
      <c r="L36" s="198">
        <f>SUM(L7:L35)</f>
        <v>5</v>
      </c>
      <c r="M36" s="198">
        <f>SUM(M7:M35)</f>
        <v>518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L3" sqref="L1:L1048576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8</v>
      </c>
      <c r="B2" s="251"/>
      <c r="C2" s="251"/>
      <c r="D2" s="251"/>
      <c r="E2" s="251"/>
      <c r="F2" s="251"/>
      <c r="G2" s="85"/>
      <c r="H2" s="251" t="s">
        <v>8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>barème2018</f>
        <v>0.54300000000000004</v>
      </c>
      <c r="F5" s="170">
        <v>0</v>
      </c>
      <c r="H5" s="134" t="s">
        <v>21</v>
      </c>
      <c r="I5" s="134">
        <v>1</v>
      </c>
      <c r="J5" s="135" t="s">
        <v>28</v>
      </c>
      <c r="K5" s="135"/>
      <c r="L5" s="196"/>
      <c r="M5" s="196"/>
    </row>
    <row r="6" spans="1:13" ht="15" customHeight="1">
      <c r="A6" s="173" t="s">
        <v>143</v>
      </c>
      <c r="B6" s="138"/>
      <c r="C6" s="139"/>
      <c r="D6" s="151"/>
      <c r="E6" s="151"/>
      <c r="F6" s="158"/>
      <c r="H6" s="132" t="s">
        <v>18</v>
      </c>
      <c r="I6" s="132">
        <v>2</v>
      </c>
      <c r="J6" s="133"/>
      <c r="K6" s="133"/>
      <c r="L6" s="197"/>
      <c r="M6" s="197"/>
    </row>
    <row r="7" spans="1:13" ht="15" customHeight="1">
      <c r="A7" s="173" t="s">
        <v>144</v>
      </c>
      <c r="B7" s="138"/>
      <c r="C7" s="139"/>
      <c r="D7" s="151"/>
      <c r="E7" s="151"/>
      <c r="F7" s="158"/>
      <c r="H7" s="132" t="s">
        <v>13</v>
      </c>
      <c r="I7" s="132">
        <v>3</v>
      </c>
      <c r="J7" s="133"/>
      <c r="K7" s="133"/>
      <c r="L7" s="197"/>
      <c r="M7" s="197"/>
    </row>
    <row r="8" spans="1:13" ht="15" customHeight="1">
      <c r="A8" s="172" t="s">
        <v>145</v>
      </c>
      <c r="B8" s="136"/>
      <c r="C8" s="137"/>
      <c r="D8" s="169"/>
      <c r="E8" s="151">
        <f>barème2018</f>
        <v>0.54300000000000004</v>
      </c>
      <c r="F8" s="170">
        <v>0</v>
      </c>
      <c r="H8" s="134" t="s">
        <v>23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>barème2018</f>
        <v>0.54300000000000004</v>
      </c>
      <c r="F9" s="170">
        <f>D9*E9</f>
        <v>0</v>
      </c>
      <c r="H9" s="134" t="s">
        <v>17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6"/>
      <c r="C10" s="137"/>
      <c r="D10" s="169"/>
      <c r="E10" s="151">
        <f>barème2018</f>
        <v>0.54300000000000004</v>
      </c>
      <c r="F10" s="170">
        <v>0</v>
      </c>
      <c r="H10" s="134" t="s">
        <v>17</v>
      </c>
      <c r="I10" s="134">
        <v>6</v>
      </c>
      <c r="J10" s="135" t="s">
        <v>210</v>
      </c>
      <c r="K10" s="135"/>
      <c r="L10" s="196"/>
      <c r="M10" s="196"/>
    </row>
    <row r="11" spans="1:13" ht="15" customHeight="1">
      <c r="A11" s="172" t="s">
        <v>148</v>
      </c>
      <c r="B11" s="136"/>
      <c r="C11" s="137"/>
      <c r="D11" s="169"/>
      <c r="E11" s="151">
        <f>barème2018</f>
        <v>0.54300000000000004</v>
      </c>
      <c r="F11" s="170">
        <v>0</v>
      </c>
      <c r="H11" s="134" t="s">
        <v>12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2" t="s">
        <v>149</v>
      </c>
      <c r="B12" s="136"/>
      <c r="C12" s="137"/>
      <c r="D12" s="169"/>
      <c r="E12" s="151">
        <f>barème2018</f>
        <v>0.54300000000000004</v>
      </c>
      <c r="F12" s="170">
        <f>D12*E12</f>
        <v>0</v>
      </c>
      <c r="H12" s="134" t="s">
        <v>21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73" t="s">
        <v>150</v>
      </c>
      <c r="B13" s="138"/>
      <c r="C13" s="139"/>
      <c r="D13" s="151"/>
      <c r="E13" s="151"/>
      <c r="F13" s="158"/>
      <c r="H13" s="132" t="s">
        <v>18</v>
      </c>
      <c r="I13" s="132">
        <v>9</v>
      </c>
      <c r="J13" s="133"/>
      <c r="K13" s="133"/>
      <c r="L13" s="197"/>
      <c r="M13" s="197"/>
    </row>
    <row r="14" spans="1:13" ht="15" customHeight="1">
      <c r="A14" s="173" t="s">
        <v>151</v>
      </c>
      <c r="B14" s="138"/>
      <c r="C14" s="139"/>
      <c r="D14" s="151"/>
      <c r="E14" s="151"/>
      <c r="F14" s="158"/>
      <c r="H14" s="132" t="s">
        <v>13</v>
      </c>
      <c r="I14" s="132">
        <v>10</v>
      </c>
      <c r="J14" s="133"/>
      <c r="K14" s="133"/>
      <c r="L14" s="197"/>
      <c r="M14" s="197"/>
    </row>
    <row r="15" spans="1:13" ht="15" customHeight="1">
      <c r="A15" s="172" t="s">
        <v>152</v>
      </c>
      <c r="B15" s="136"/>
      <c r="C15" s="137"/>
      <c r="D15" s="169"/>
      <c r="E15" s="151">
        <f>barème2018</f>
        <v>0.54300000000000004</v>
      </c>
      <c r="F15" s="170">
        <f>D15*E15</f>
        <v>0</v>
      </c>
      <c r="H15" s="134" t="s">
        <v>23</v>
      </c>
      <c r="I15" s="134">
        <v>11</v>
      </c>
      <c r="J15" s="135"/>
      <c r="K15" s="135" t="s">
        <v>115</v>
      </c>
      <c r="L15" s="196">
        <v>1</v>
      </c>
      <c r="M15" s="196">
        <v>74</v>
      </c>
    </row>
    <row r="16" spans="1:13" ht="15" customHeight="1">
      <c r="A16" s="172" t="s">
        <v>153</v>
      </c>
      <c r="B16" s="136"/>
      <c r="C16" s="137"/>
      <c r="D16" s="169"/>
      <c r="E16" s="151">
        <f>barème2018</f>
        <v>0.54300000000000004</v>
      </c>
      <c r="F16" s="170">
        <v>0</v>
      </c>
      <c r="H16" s="134" t="s">
        <v>17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2" t="s">
        <v>154</v>
      </c>
      <c r="B17" s="136"/>
      <c r="C17" s="137"/>
      <c r="D17" s="169"/>
      <c r="E17" s="151">
        <f>barème2018</f>
        <v>0.54300000000000004</v>
      </c>
      <c r="F17" s="170">
        <v>0</v>
      </c>
      <c r="H17" s="134" t="s">
        <v>17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2" t="s">
        <v>155</v>
      </c>
      <c r="B18" s="136"/>
      <c r="C18" s="137"/>
      <c r="D18" s="169"/>
      <c r="E18" s="151">
        <f>barème2018</f>
        <v>0.54300000000000004</v>
      </c>
      <c r="F18" s="170">
        <v>0</v>
      </c>
      <c r="H18" s="134" t="s">
        <v>12</v>
      </c>
      <c r="I18" s="134">
        <v>14</v>
      </c>
      <c r="J18" s="135"/>
      <c r="K18" s="135" t="s">
        <v>115</v>
      </c>
      <c r="L18" s="196">
        <v>1</v>
      </c>
      <c r="M18" s="196">
        <v>74</v>
      </c>
    </row>
    <row r="19" spans="1:13" ht="15" customHeight="1">
      <c r="A19" s="172" t="s">
        <v>156</v>
      </c>
      <c r="B19" s="136"/>
      <c r="C19" s="137"/>
      <c r="D19" s="169"/>
      <c r="E19" s="151">
        <f>barème2018</f>
        <v>0.54300000000000004</v>
      </c>
      <c r="F19" s="170">
        <v>0</v>
      </c>
      <c r="H19" s="134" t="s">
        <v>21</v>
      </c>
      <c r="I19" s="134">
        <v>15</v>
      </c>
      <c r="J19" s="135" t="s">
        <v>210</v>
      </c>
      <c r="K19" s="135"/>
      <c r="L19" s="196"/>
      <c r="M19" s="196"/>
    </row>
    <row r="20" spans="1:13" ht="15" customHeight="1">
      <c r="A20" s="173" t="s">
        <v>157</v>
      </c>
      <c r="B20" s="138"/>
      <c r="C20" s="139"/>
      <c r="D20" s="151"/>
      <c r="E20" s="151"/>
      <c r="F20" s="158"/>
      <c r="H20" s="132" t="s">
        <v>18</v>
      </c>
      <c r="I20" s="132">
        <v>16</v>
      </c>
      <c r="J20" s="133"/>
      <c r="K20" s="133"/>
      <c r="L20" s="197"/>
      <c r="M20" s="197"/>
    </row>
    <row r="21" spans="1:13" ht="15" customHeight="1">
      <c r="A21" s="173" t="s">
        <v>158</v>
      </c>
      <c r="B21" s="138"/>
      <c r="C21" s="139"/>
      <c r="D21" s="151"/>
      <c r="E21" s="151"/>
      <c r="F21" s="158"/>
      <c r="H21" s="132" t="s">
        <v>13</v>
      </c>
      <c r="I21" s="132">
        <v>17</v>
      </c>
      <c r="J21" s="133"/>
      <c r="K21" s="133"/>
      <c r="L21" s="197"/>
      <c r="M21" s="197"/>
    </row>
    <row r="22" spans="1:13" ht="15" customHeight="1">
      <c r="A22" s="172" t="s">
        <v>159</v>
      </c>
      <c r="B22" s="136"/>
      <c r="C22" s="137"/>
      <c r="D22" s="169"/>
      <c r="E22" s="151">
        <f>barème2018</f>
        <v>0.54300000000000004</v>
      </c>
      <c r="F22" s="170">
        <v>0</v>
      </c>
      <c r="H22" s="134" t="s">
        <v>23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>barème2018</f>
        <v>0.54300000000000004</v>
      </c>
      <c r="F23" s="170">
        <v>0</v>
      </c>
      <c r="H23" s="134" t="s">
        <v>17</v>
      </c>
      <c r="I23" s="134">
        <v>19</v>
      </c>
      <c r="J23" s="135"/>
      <c r="K23" s="135" t="s">
        <v>115</v>
      </c>
      <c r="L23" s="196">
        <v>1</v>
      </c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>barème2018</f>
        <v>0.54300000000000004</v>
      </c>
      <c r="F24" s="170">
        <v>0</v>
      </c>
      <c r="H24" s="134" t="s">
        <v>17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>barème2018</f>
        <v>0.54300000000000004</v>
      </c>
      <c r="F25" s="170">
        <v>0</v>
      </c>
      <c r="H25" s="134" t="s">
        <v>12</v>
      </c>
      <c r="I25" s="134">
        <v>21</v>
      </c>
      <c r="J25" s="135"/>
      <c r="K25" s="135" t="s">
        <v>115</v>
      </c>
      <c r="L25" s="196">
        <v>1</v>
      </c>
      <c r="M25" s="196">
        <v>74</v>
      </c>
    </row>
    <row r="26" spans="1:13" ht="15" customHeight="1">
      <c r="A26" s="172" t="s">
        <v>163</v>
      </c>
      <c r="B26" s="136"/>
      <c r="C26" s="137"/>
      <c r="D26" s="169"/>
      <c r="E26" s="151">
        <f>barème2018</f>
        <v>0.54300000000000004</v>
      </c>
      <c r="F26" s="170">
        <v>0</v>
      </c>
      <c r="H26" s="134" t="s">
        <v>21</v>
      </c>
      <c r="I26" s="134">
        <v>22</v>
      </c>
      <c r="J26" s="135" t="s">
        <v>210</v>
      </c>
      <c r="K26" s="135"/>
      <c r="L26" s="196"/>
      <c r="M26" s="196"/>
    </row>
    <row r="27" spans="1:13" ht="15" customHeight="1">
      <c r="A27" s="173" t="s">
        <v>164</v>
      </c>
      <c r="B27" s="138"/>
      <c r="C27" s="139"/>
      <c r="D27" s="151"/>
      <c r="E27" s="151"/>
      <c r="F27" s="158"/>
      <c r="H27" s="132" t="s">
        <v>18</v>
      </c>
      <c r="I27" s="132">
        <v>23</v>
      </c>
      <c r="J27" s="133"/>
      <c r="K27" s="133"/>
      <c r="L27" s="197"/>
      <c r="M27" s="197"/>
    </row>
    <row r="28" spans="1:13" ht="15" customHeight="1">
      <c r="A28" s="173" t="s">
        <v>165</v>
      </c>
      <c r="B28" s="138"/>
      <c r="C28" s="139"/>
      <c r="D28" s="151"/>
      <c r="E28" s="151"/>
      <c r="F28" s="158"/>
      <c r="H28" s="132" t="s">
        <v>13</v>
      </c>
      <c r="I28" s="132">
        <v>24</v>
      </c>
      <c r="J28" s="133"/>
      <c r="K28" s="133"/>
      <c r="L28" s="197"/>
      <c r="M28" s="197"/>
    </row>
    <row r="29" spans="1:13" ht="15" customHeight="1">
      <c r="A29" s="172" t="s">
        <v>166</v>
      </c>
      <c r="B29" s="136"/>
      <c r="C29" s="137"/>
      <c r="D29" s="169"/>
      <c r="E29" s="151">
        <f>barème2018</f>
        <v>0.54300000000000004</v>
      </c>
      <c r="F29" s="170">
        <v>0</v>
      </c>
      <c r="H29" s="134" t="s">
        <v>23</v>
      </c>
      <c r="I29" s="134">
        <v>25</v>
      </c>
      <c r="J29" s="135"/>
      <c r="K29" s="135" t="s">
        <v>115</v>
      </c>
      <c r="L29" s="196">
        <v>1</v>
      </c>
      <c r="M29" s="196">
        <v>74</v>
      </c>
    </row>
    <row r="30" spans="1:13" ht="15" customHeight="1">
      <c r="A30" s="172" t="s">
        <v>167</v>
      </c>
      <c r="B30" s="136"/>
      <c r="C30" s="137"/>
      <c r="D30" s="169"/>
      <c r="E30" s="151">
        <f>barème2018</f>
        <v>0.54300000000000004</v>
      </c>
      <c r="F30" s="170">
        <v>0</v>
      </c>
      <c r="H30" s="134" t="s">
        <v>17</v>
      </c>
      <c r="I30" s="134">
        <v>26</v>
      </c>
      <c r="J30" s="135"/>
      <c r="K30" s="135" t="s">
        <v>115</v>
      </c>
      <c r="L30" s="196">
        <v>1</v>
      </c>
      <c r="M30" s="196">
        <v>74</v>
      </c>
    </row>
    <row r="31" spans="1:13" ht="15" customHeight="1">
      <c r="A31" s="172" t="s">
        <v>168</v>
      </c>
      <c r="B31" s="136" t="s">
        <v>212</v>
      </c>
      <c r="C31" s="137" t="s">
        <v>211</v>
      </c>
      <c r="D31" s="169">
        <f>40.5+41.3</f>
        <v>81.8</v>
      </c>
      <c r="E31" s="151">
        <f>barème2018</f>
        <v>0.54300000000000004</v>
      </c>
      <c r="F31" s="170">
        <f>D31*E31</f>
        <v>44.417400000000001</v>
      </c>
      <c r="H31" s="134" t="s">
        <v>17</v>
      </c>
      <c r="I31" s="134">
        <v>27</v>
      </c>
      <c r="J31" s="135" t="s">
        <v>213</v>
      </c>
      <c r="K31" s="135"/>
      <c r="L31" s="196"/>
      <c r="M31" s="196"/>
    </row>
    <row r="32" spans="1:13" ht="15" customHeight="1">
      <c r="A32" s="172" t="s">
        <v>169</v>
      </c>
      <c r="B32" s="136"/>
      <c r="C32" s="137"/>
      <c r="D32" s="169"/>
      <c r="E32" s="151">
        <f>barème2018</f>
        <v>0.54300000000000004</v>
      </c>
      <c r="F32" s="170"/>
      <c r="H32" s="134" t="s">
        <v>12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2" t="s">
        <v>170</v>
      </c>
      <c r="B33" s="136"/>
      <c r="C33" s="137"/>
      <c r="D33" s="169"/>
      <c r="E33" s="151">
        <f>barème2018</f>
        <v>0.54300000000000004</v>
      </c>
      <c r="F33" s="170">
        <f>D33*E33</f>
        <v>0</v>
      </c>
      <c r="H33" s="134" t="s">
        <v>21</v>
      </c>
      <c r="I33" s="134">
        <v>29</v>
      </c>
      <c r="J33" s="135"/>
      <c r="K33" s="135" t="s">
        <v>115</v>
      </c>
      <c r="L33" s="196">
        <v>1</v>
      </c>
      <c r="M33" s="196">
        <v>74</v>
      </c>
    </row>
    <row r="34" spans="1:13" ht="15" customHeight="1">
      <c r="A34" s="173" t="s">
        <v>171</v>
      </c>
      <c r="B34" s="138"/>
      <c r="C34" s="139"/>
      <c r="D34" s="151"/>
      <c r="E34" s="151"/>
      <c r="F34" s="158"/>
      <c r="H34" s="132" t="s">
        <v>18</v>
      </c>
      <c r="I34" s="132">
        <v>30</v>
      </c>
      <c r="J34" s="133"/>
      <c r="K34" s="133"/>
      <c r="L34" s="197"/>
      <c r="M34" s="197"/>
    </row>
    <row r="35" spans="1:13">
      <c r="A35" s="147"/>
      <c r="B35" s="148" t="s">
        <v>120</v>
      </c>
      <c r="C35" s="149"/>
      <c r="D35" s="152"/>
      <c r="E35" s="152"/>
      <c r="F35" s="160">
        <f>SUM(F5:F34)</f>
        <v>44.417400000000001</v>
      </c>
      <c r="H35" s="171"/>
      <c r="I35" s="171"/>
      <c r="J35" s="171"/>
      <c r="K35" s="171"/>
      <c r="L35" s="198">
        <f>SUM(L7:L34)</f>
        <v>16</v>
      </c>
      <c r="M35" s="198">
        <f>SUM(M7:M34)</f>
        <v>1184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C3" workbookViewId="0">
      <selection activeCell="F29" sqref="F29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9</v>
      </c>
      <c r="B2" s="251"/>
      <c r="C2" s="251"/>
      <c r="D2" s="251"/>
      <c r="E2" s="251"/>
      <c r="F2" s="251"/>
      <c r="G2" s="85"/>
      <c r="H2" s="251" t="s">
        <v>9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 t="shared" ref="E5:E10" si="0">barème2018</f>
        <v>0.54300000000000004</v>
      </c>
      <c r="F5" s="170">
        <f>D5*E5</f>
        <v>0</v>
      </c>
      <c r="H5" s="132" t="s">
        <v>13</v>
      </c>
      <c r="I5" s="132">
        <v>1</v>
      </c>
      <c r="J5" s="133"/>
      <c r="K5" s="133"/>
      <c r="L5" s="197"/>
      <c r="M5" s="197"/>
    </row>
    <row r="6" spans="1:13" ht="15" customHeight="1">
      <c r="A6" s="172" t="s">
        <v>143</v>
      </c>
      <c r="B6" s="136"/>
      <c r="C6" s="137"/>
      <c r="D6" s="169"/>
      <c r="E6" s="151">
        <f t="shared" si="0"/>
        <v>0.54300000000000004</v>
      </c>
      <c r="F6" s="170">
        <f t="shared" ref="F6:F10" si="1">D6*E6</f>
        <v>0</v>
      </c>
      <c r="H6" s="134" t="s">
        <v>23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 t="shared" si="1"/>
        <v>0</v>
      </c>
      <c r="H7" s="134" t="s">
        <v>17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f t="shared" si="1"/>
        <v>0</v>
      </c>
      <c r="H8" s="134" t="s">
        <v>17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 t="shared" si="0"/>
        <v>0.54300000000000004</v>
      </c>
      <c r="F9" s="170">
        <f t="shared" si="1"/>
        <v>0</v>
      </c>
      <c r="H9" s="134" t="s">
        <v>12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6" t="s">
        <v>215</v>
      </c>
      <c r="C10" s="137" t="s">
        <v>214</v>
      </c>
      <c r="D10" s="169">
        <f>66.3+67</f>
        <v>133.30000000000001</v>
      </c>
      <c r="E10" s="151">
        <f t="shared" si="0"/>
        <v>0.54300000000000004</v>
      </c>
      <c r="F10" s="170">
        <f t="shared" si="1"/>
        <v>72.381900000000016</v>
      </c>
      <c r="H10" s="134" t="s">
        <v>21</v>
      </c>
      <c r="I10" s="134">
        <v>6</v>
      </c>
      <c r="J10" t="s">
        <v>214</v>
      </c>
      <c r="K10" s="135"/>
      <c r="L10" s="196"/>
      <c r="M10" s="196"/>
    </row>
    <row r="11" spans="1:13" ht="15" customHeight="1">
      <c r="A11" s="173" t="s">
        <v>148</v>
      </c>
      <c r="B11" s="138"/>
      <c r="C11" s="139"/>
      <c r="D11" s="151"/>
      <c r="E11" s="151"/>
      <c r="F11" s="158"/>
      <c r="H11" s="132" t="s">
        <v>18</v>
      </c>
      <c r="I11" s="132">
        <v>7</v>
      </c>
      <c r="J11" s="133"/>
      <c r="K11" s="133"/>
      <c r="L11" s="197"/>
      <c r="M11" s="197"/>
    </row>
    <row r="12" spans="1:13" ht="15" customHeight="1">
      <c r="A12" s="173" t="s">
        <v>149</v>
      </c>
      <c r="B12" s="138"/>
      <c r="C12" s="139"/>
      <c r="D12" s="151"/>
      <c r="E12" s="151"/>
      <c r="F12" s="158"/>
      <c r="H12" s="132" t="s">
        <v>13</v>
      </c>
      <c r="I12" s="132">
        <v>8</v>
      </c>
      <c r="J12" s="133"/>
      <c r="K12" s="133"/>
      <c r="L12" s="197"/>
      <c r="M12" s="197"/>
    </row>
    <row r="13" spans="1:13" ht="15" customHeight="1">
      <c r="A13" s="172" t="s">
        <v>150</v>
      </c>
      <c r="B13" s="136"/>
      <c r="C13" s="137"/>
      <c r="D13" s="169"/>
      <c r="E13" s="151">
        <f>barème2018</f>
        <v>0.54300000000000004</v>
      </c>
      <c r="F13" s="170">
        <f t="shared" ref="F13:F17" si="2">D13*E13</f>
        <v>0</v>
      </c>
      <c r="H13" s="134" t="s">
        <v>23</v>
      </c>
      <c r="I13" s="134">
        <v>9</v>
      </c>
      <c r="J13" s="135" t="s">
        <v>210</v>
      </c>
      <c r="K13" s="135"/>
      <c r="L13" s="196"/>
      <c r="M13" s="196"/>
    </row>
    <row r="14" spans="1:13" ht="15" customHeight="1">
      <c r="A14" s="172" t="s">
        <v>151</v>
      </c>
      <c r="B14" s="136"/>
      <c r="C14" s="137"/>
      <c r="D14" s="169"/>
      <c r="E14" s="151">
        <f>barème2018</f>
        <v>0.54300000000000004</v>
      </c>
      <c r="F14" s="170">
        <f t="shared" si="2"/>
        <v>0</v>
      </c>
      <c r="H14" s="134" t="s">
        <v>17</v>
      </c>
      <c r="I14" s="134">
        <v>10</v>
      </c>
      <c r="J14" s="135"/>
      <c r="K14" s="135" t="s">
        <v>115</v>
      </c>
      <c r="L14" s="196">
        <v>1</v>
      </c>
      <c r="M14" s="196">
        <v>74</v>
      </c>
    </row>
    <row r="15" spans="1:13" ht="15" customHeight="1">
      <c r="A15" s="172" t="s">
        <v>152</v>
      </c>
      <c r="B15" s="136"/>
      <c r="C15" s="137"/>
      <c r="D15" s="169"/>
      <c r="E15" s="151">
        <f>barème2018</f>
        <v>0.54300000000000004</v>
      </c>
      <c r="F15" s="170">
        <f t="shared" si="2"/>
        <v>0</v>
      </c>
      <c r="H15" s="134" t="s">
        <v>17</v>
      </c>
      <c r="I15" s="134">
        <v>11</v>
      </c>
      <c r="J15" s="135"/>
      <c r="K15" s="135" t="s">
        <v>115</v>
      </c>
      <c r="L15" s="196">
        <v>1</v>
      </c>
      <c r="M15" s="196">
        <v>74</v>
      </c>
    </row>
    <row r="16" spans="1:13" ht="15" customHeight="1">
      <c r="A16" s="172" t="s">
        <v>153</v>
      </c>
      <c r="B16" s="136" t="s">
        <v>207</v>
      </c>
      <c r="C16" s="137" t="s">
        <v>208</v>
      </c>
      <c r="D16" s="169">
        <f>28.7+28</f>
        <v>56.7</v>
      </c>
      <c r="E16" s="151">
        <f>barème2018</f>
        <v>0.54300000000000004</v>
      </c>
      <c r="F16" s="170">
        <f t="shared" si="2"/>
        <v>30.788100000000004</v>
      </c>
      <c r="H16" s="134" t="s">
        <v>12</v>
      </c>
      <c r="I16" s="134">
        <v>12</v>
      </c>
      <c r="J16" s="135" t="s">
        <v>209</v>
      </c>
      <c r="K16" s="135"/>
      <c r="L16" s="196"/>
      <c r="M16" s="196"/>
    </row>
    <row r="17" spans="1:13" ht="15" customHeight="1">
      <c r="A17" s="172" t="s">
        <v>154</v>
      </c>
      <c r="B17" s="136" t="s">
        <v>216</v>
      </c>
      <c r="C17" s="137" t="s">
        <v>217</v>
      </c>
      <c r="D17" s="169">
        <f>33+32.7</f>
        <v>65.7</v>
      </c>
      <c r="E17" s="151">
        <f>barème2018</f>
        <v>0.54300000000000004</v>
      </c>
      <c r="F17" s="170">
        <f t="shared" si="2"/>
        <v>35.675100000000008</v>
      </c>
      <c r="H17" s="134" t="s">
        <v>21</v>
      </c>
      <c r="I17" s="134">
        <v>13</v>
      </c>
      <c r="J17" s="135" t="s">
        <v>217</v>
      </c>
      <c r="K17" s="135" t="s">
        <v>115</v>
      </c>
      <c r="L17" s="196" t="s">
        <v>236</v>
      </c>
      <c r="M17" s="196">
        <v>74</v>
      </c>
    </row>
    <row r="18" spans="1:13" ht="15" customHeight="1">
      <c r="A18" s="173" t="s">
        <v>155</v>
      </c>
      <c r="B18" s="138"/>
      <c r="C18" s="139"/>
      <c r="D18" s="151"/>
      <c r="E18" s="151"/>
      <c r="F18" s="158"/>
      <c r="H18" s="132" t="s">
        <v>18</v>
      </c>
      <c r="I18" s="132">
        <v>14</v>
      </c>
      <c r="J18" s="133"/>
      <c r="K18" s="133"/>
      <c r="L18" s="197"/>
      <c r="M18" s="197"/>
    </row>
    <row r="19" spans="1:13" ht="15" customHeight="1">
      <c r="A19" s="173" t="s">
        <v>156</v>
      </c>
      <c r="B19" s="138"/>
      <c r="C19" s="139"/>
      <c r="D19" s="151"/>
      <c r="E19" s="151"/>
      <c r="F19" s="158"/>
      <c r="H19" s="132" t="s">
        <v>13</v>
      </c>
      <c r="I19" s="132">
        <v>15</v>
      </c>
      <c r="J19" s="133"/>
      <c r="K19" s="133"/>
      <c r="L19" s="197"/>
      <c r="M19" s="197"/>
    </row>
    <row r="20" spans="1:13" ht="15" customHeight="1">
      <c r="A20" s="172" t="s">
        <v>157</v>
      </c>
      <c r="B20" s="136"/>
      <c r="C20" s="137"/>
      <c r="D20" s="169"/>
      <c r="E20" s="151">
        <f>barème2018</f>
        <v>0.54300000000000004</v>
      </c>
      <c r="F20" s="170">
        <f t="shared" ref="F20:F24" si="3">D20*E20</f>
        <v>0</v>
      </c>
      <c r="H20" s="134" t="s">
        <v>23</v>
      </c>
      <c r="I20" s="134">
        <v>16</v>
      </c>
      <c r="J20" s="135"/>
      <c r="K20" s="135" t="s">
        <v>115</v>
      </c>
      <c r="L20" s="196">
        <v>1</v>
      </c>
      <c r="M20" s="196">
        <v>74</v>
      </c>
    </row>
    <row r="21" spans="1:13" ht="15" customHeight="1">
      <c r="A21" s="172" t="s">
        <v>158</v>
      </c>
      <c r="B21" s="136"/>
      <c r="C21" s="137"/>
      <c r="D21" s="169"/>
      <c r="E21" s="151">
        <f>barème2018</f>
        <v>0.54300000000000004</v>
      </c>
      <c r="F21" s="170">
        <f t="shared" si="3"/>
        <v>0</v>
      </c>
      <c r="H21" s="134" t="s">
        <v>17</v>
      </c>
      <c r="I21" s="134">
        <v>17</v>
      </c>
      <c r="J21" s="135" t="s">
        <v>210</v>
      </c>
      <c r="K21" s="135"/>
      <c r="L21" s="196"/>
      <c r="M21" s="196"/>
    </row>
    <row r="22" spans="1:13" ht="15" customHeight="1">
      <c r="A22" s="172" t="s">
        <v>159</v>
      </c>
      <c r="B22" s="136" t="s">
        <v>220</v>
      </c>
      <c r="C22" s="137" t="s">
        <v>219</v>
      </c>
      <c r="D22" s="169">
        <f>13.5+13.4</f>
        <v>26.9</v>
      </c>
      <c r="E22" s="151">
        <f>barème2018</f>
        <v>0.54300000000000004</v>
      </c>
      <c r="F22" s="170">
        <f t="shared" si="3"/>
        <v>14.6067</v>
      </c>
      <c r="H22" s="134" t="s">
        <v>17</v>
      </c>
      <c r="I22" s="134">
        <v>18</v>
      </c>
      <c r="J22" s="135" t="s">
        <v>218</v>
      </c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>barème2018</f>
        <v>0.54300000000000004</v>
      </c>
      <c r="F23" s="170">
        <f t="shared" si="3"/>
        <v>0</v>
      </c>
      <c r="H23" s="134" t="s">
        <v>12</v>
      </c>
      <c r="I23" s="134">
        <v>19</v>
      </c>
      <c r="J23" s="135"/>
      <c r="K23" s="135" t="s">
        <v>115</v>
      </c>
      <c r="L23" s="196">
        <v>1</v>
      </c>
      <c r="M23" s="196">
        <v>74</v>
      </c>
    </row>
    <row r="24" spans="1:13" ht="15" customHeight="1">
      <c r="A24" s="172" t="s">
        <v>161</v>
      </c>
      <c r="B24" s="136" t="s">
        <v>216</v>
      </c>
      <c r="C24" s="137" t="s">
        <v>217</v>
      </c>
      <c r="D24" s="169">
        <f>33+32.7</f>
        <v>65.7</v>
      </c>
      <c r="E24" s="151">
        <f>barème2018</f>
        <v>0.54300000000000004</v>
      </c>
      <c r="F24" s="170">
        <f t="shared" si="3"/>
        <v>35.675100000000008</v>
      </c>
      <c r="H24" s="134" t="s">
        <v>21</v>
      </c>
      <c r="I24" s="134">
        <v>20</v>
      </c>
      <c r="J24" s="135" t="s">
        <v>217</v>
      </c>
      <c r="K24" s="135" t="s">
        <v>115</v>
      </c>
      <c r="L24" s="196"/>
      <c r="M24" s="196"/>
    </row>
    <row r="25" spans="1:13" ht="15" customHeight="1">
      <c r="A25" s="173" t="s">
        <v>162</v>
      </c>
      <c r="B25" s="138"/>
      <c r="C25" s="139"/>
      <c r="D25" s="151"/>
      <c r="E25" s="151"/>
      <c r="F25" s="158"/>
      <c r="H25" s="132" t="s">
        <v>18</v>
      </c>
      <c r="I25" s="132">
        <v>21</v>
      </c>
      <c r="J25" s="133"/>
      <c r="K25" s="133"/>
      <c r="L25" s="197"/>
      <c r="M25" s="197"/>
    </row>
    <row r="26" spans="1:13" ht="15" customHeight="1">
      <c r="A26" s="173" t="s">
        <v>163</v>
      </c>
      <c r="B26" s="138"/>
      <c r="C26" s="139"/>
      <c r="D26" s="151"/>
      <c r="E26" s="151"/>
      <c r="F26" s="158"/>
      <c r="H26" s="132" t="s">
        <v>13</v>
      </c>
      <c r="I26" s="132">
        <v>22</v>
      </c>
      <c r="J26" s="133"/>
      <c r="K26" s="133"/>
      <c r="L26" s="197"/>
      <c r="M26" s="197"/>
    </row>
    <row r="27" spans="1:13" ht="15" customHeight="1">
      <c r="A27" s="172" t="s">
        <v>164</v>
      </c>
      <c r="E27" s="151">
        <f>barème2018</f>
        <v>0.54300000000000004</v>
      </c>
      <c r="F27" s="170">
        <f t="shared" ref="F27:F31" si="4">D27*E27</f>
        <v>0</v>
      </c>
      <c r="H27" s="134" t="s">
        <v>23</v>
      </c>
      <c r="I27" s="134">
        <v>23</v>
      </c>
      <c r="J27" s="135" t="s">
        <v>210</v>
      </c>
      <c r="K27" s="135"/>
      <c r="L27" s="196"/>
      <c r="M27" s="196"/>
    </row>
    <row r="28" spans="1:13" ht="15" customHeight="1">
      <c r="A28" s="172" t="s">
        <v>165</v>
      </c>
      <c r="B28" s="136" t="s">
        <v>222</v>
      </c>
      <c r="C28" s="137" t="s">
        <v>221</v>
      </c>
      <c r="D28" s="169">
        <f>39.7+38.9</f>
        <v>78.599999999999994</v>
      </c>
      <c r="E28" s="151">
        <f>barème2018</f>
        <v>0.54300000000000004</v>
      </c>
      <c r="F28" s="170">
        <f t="shared" si="4"/>
        <v>42.6798</v>
      </c>
      <c r="H28" s="134" t="s">
        <v>17</v>
      </c>
      <c r="I28" s="134">
        <v>24</v>
      </c>
      <c r="J28" s="135" t="s">
        <v>223</v>
      </c>
      <c r="K28" s="135"/>
      <c r="L28" s="196"/>
      <c r="M28" s="196"/>
    </row>
    <row r="29" spans="1:13" ht="15" customHeight="1">
      <c r="A29" s="172" t="s">
        <v>166</v>
      </c>
      <c r="B29" s="136"/>
      <c r="C29" s="137"/>
      <c r="D29" s="169"/>
      <c r="E29" s="151">
        <f>barème2018</f>
        <v>0.54300000000000004</v>
      </c>
      <c r="F29" s="170">
        <f t="shared" si="4"/>
        <v>0</v>
      </c>
      <c r="H29" s="134" t="s">
        <v>17</v>
      </c>
      <c r="I29" s="134">
        <v>25</v>
      </c>
      <c r="J29" s="135"/>
      <c r="K29" s="135" t="s">
        <v>115</v>
      </c>
      <c r="L29" s="196">
        <v>1</v>
      </c>
      <c r="M29" s="196">
        <v>74</v>
      </c>
    </row>
    <row r="30" spans="1:13" ht="15" customHeight="1">
      <c r="A30" s="172" t="s">
        <v>167</v>
      </c>
      <c r="B30" s="136"/>
      <c r="C30" s="137"/>
      <c r="D30" s="169"/>
      <c r="E30" s="151">
        <f>barème2018</f>
        <v>0.54300000000000004</v>
      </c>
      <c r="F30" s="170">
        <f t="shared" si="4"/>
        <v>0</v>
      </c>
      <c r="H30" s="134" t="s">
        <v>12</v>
      </c>
      <c r="I30" s="134">
        <v>26</v>
      </c>
      <c r="J30" s="135"/>
      <c r="K30" s="135" t="s">
        <v>115</v>
      </c>
      <c r="L30" s="196">
        <v>1</v>
      </c>
      <c r="M30" s="196">
        <v>74</v>
      </c>
    </row>
    <row r="31" spans="1:13" ht="15" customHeight="1">
      <c r="A31" s="172" t="s">
        <v>168</v>
      </c>
      <c r="B31" s="136"/>
      <c r="C31" s="137"/>
      <c r="D31" s="169"/>
      <c r="E31" s="151">
        <f>barème2018</f>
        <v>0.54300000000000004</v>
      </c>
      <c r="F31" s="170">
        <f t="shared" si="4"/>
        <v>0</v>
      </c>
      <c r="H31" s="134" t="s">
        <v>21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3" t="s">
        <v>169</v>
      </c>
      <c r="B32" s="138"/>
      <c r="C32" s="139"/>
      <c r="D32" s="151"/>
      <c r="E32" s="151"/>
      <c r="F32" s="158"/>
      <c r="H32" s="132" t="s">
        <v>18</v>
      </c>
      <c r="I32" s="132">
        <v>28</v>
      </c>
      <c r="J32" s="133"/>
      <c r="K32" s="133"/>
      <c r="L32" s="197"/>
      <c r="M32" s="197"/>
    </row>
    <row r="33" spans="1:13" ht="15" customHeight="1">
      <c r="A33" s="173" t="s">
        <v>170</v>
      </c>
      <c r="B33" s="138"/>
      <c r="C33" s="139"/>
      <c r="D33" s="151"/>
      <c r="E33" s="151"/>
      <c r="F33" s="158"/>
      <c r="H33" s="132" t="s">
        <v>13</v>
      </c>
      <c r="I33" s="132">
        <v>29</v>
      </c>
      <c r="J33" s="133"/>
      <c r="K33" s="133"/>
      <c r="L33" s="197"/>
      <c r="M33" s="197"/>
    </row>
    <row r="34" spans="1:13" ht="15" customHeight="1">
      <c r="A34" s="172" t="s">
        <v>171</v>
      </c>
      <c r="B34" s="136" t="s">
        <v>225</v>
      </c>
      <c r="C34" s="137" t="s">
        <v>224</v>
      </c>
      <c r="D34" s="169">
        <f>14.2+13.9</f>
        <v>28.1</v>
      </c>
      <c r="E34" s="151">
        <f>barème2018</f>
        <v>0.54300000000000004</v>
      </c>
      <c r="F34" s="170">
        <f t="shared" ref="F34:F35" si="5">D34*E34</f>
        <v>15.258300000000002</v>
      </c>
      <c r="H34" s="134" t="s">
        <v>23</v>
      </c>
      <c r="I34" s="134">
        <v>30</v>
      </c>
      <c r="J34" s="135"/>
      <c r="K34" s="135" t="s">
        <v>115</v>
      </c>
      <c r="L34" s="196">
        <v>1</v>
      </c>
      <c r="M34" s="196">
        <v>74</v>
      </c>
    </row>
    <row r="35" spans="1:13" ht="15" customHeight="1">
      <c r="A35" s="172" t="s">
        <v>172</v>
      </c>
      <c r="B35" s="136"/>
      <c r="C35" s="137"/>
      <c r="D35" s="169"/>
      <c r="E35" s="151">
        <f>barème2018</f>
        <v>0.54300000000000004</v>
      </c>
      <c r="F35" s="170">
        <f t="shared" si="5"/>
        <v>0</v>
      </c>
      <c r="H35" s="134" t="s">
        <v>17</v>
      </c>
      <c r="I35" s="134">
        <v>31</v>
      </c>
      <c r="J35" s="135" t="s">
        <v>210</v>
      </c>
      <c r="K35" s="135"/>
      <c r="L35" s="196"/>
      <c r="M35" s="196"/>
    </row>
    <row r="36" spans="1:13">
      <c r="A36" s="147"/>
      <c r="B36" s="148" t="s">
        <v>120</v>
      </c>
      <c r="C36" s="149"/>
      <c r="D36" s="152"/>
      <c r="E36" s="152"/>
      <c r="F36" s="160">
        <f>SUM(F5:F34)</f>
        <v>247.06500000000003</v>
      </c>
      <c r="H36" s="171"/>
      <c r="I36" s="171"/>
      <c r="J36" s="171"/>
      <c r="K36" s="171"/>
      <c r="L36" s="198">
        <f>SUM(L7:L35)</f>
        <v>12</v>
      </c>
      <c r="M36" s="198">
        <f>SUM(M7:M35)</f>
        <v>962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L33" sqref="L33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2" t="s">
        <v>173</v>
      </c>
      <c r="B2" s="251"/>
      <c r="C2" s="251"/>
      <c r="D2" s="251"/>
      <c r="E2" s="251"/>
      <c r="F2" s="251"/>
      <c r="G2" s="85"/>
      <c r="H2" s="252" t="s">
        <v>173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4" t="s">
        <v>142</v>
      </c>
      <c r="B5" s="175"/>
      <c r="C5" s="176"/>
      <c r="D5" s="177"/>
      <c r="E5" s="177">
        <f t="shared" ref="E5:E34" si="0">barème2018</f>
        <v>0.54300000000000004</v>
      </c>
      <c r="F5" s="178"/>
      <c r="H5" s="180" t="s">
        <v>17</v>
      </c>
      <c r="I5" s="180">
        <v>1</v>
      </c>
      <c r="J5" s="181"/>
      <c r="K5" s="182" t="s">
        <v>99</v>
      </c>
      <c r="L5" s="200"/>
      <c r="M5" s="200"/>
    </row>
    <row r="6" spans="1:13" ht="15" customHeight="1">
      <c r="A6" s="172" t="s">
        <v>143</v>
      </c>
      <c r="B6" s="136"/>
      <c r="C6" s="137"/>
      <c r="D6" s="169"/>
      <c r="E6" s="151">
        <f t="shared" si="0"/>
        <v>0.54300000000000004</v>
      </c>
      <c r="F6" s="170">
        <f t="shared" ref="F6:F7" si="1">D6*E6</f>
        <v>0</v>
      </c>
      <c r="H6" s="134" t="s">
        <v>12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 t="shared" si="1"/>
        <v>0</v>
      </c>
      <c r="H7" s="134" t="s">
        <v>21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3" t="s">
        <v>145</v>
      </c>
      <c r="B8" s="138"/>
      <c r="C8" s="139"/>
      <c r="D8" s="151"/>
      <c r="E8" s="151">
        <f t="shared" si="0"/>
        <v>0.54300000000000004</v>
      </c>
      <c r="F8" s="158"/>
      <c r="H8" s="132" t="s">
        <v>18</v>
      </c>
      <c r="I8" s="132">
        <v>4</v>
      </c>
      <c r="J8" s="133"/>
      <c r="K8" s="133"/>
      <c r="L8" s="197"/>
      <c r="M8" s="197"/>
    </row>
    <row r="9" spans="1:13" ht="15" customHeight="1">
      <c r="A9" s="173" t="s">
        <v>146</v>
      </c>
      <c r="B9" s="138"/>
      <c r="C9" s="139"/>
      <c r="D9" s="151"/>
      <c r="E9" s="151">
        <f t="shared" si="0"/>
        <v>0.54300000000000004</v>
      </c>
      <c r="F9" s="158"/>
      <c r="H9" s="132" t="s">
        <v>13</v>
      </c>
      <c r="I9" s="132">
        <v>5</v>
      </c>
      <c r="J9" s="133"/>
      <c r="K9" s="133"/>
      <c r="L9" s="197"/>
      <c r="M9" s="197"/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f t="shared" ref="F10:F14" si="2">D10*E10</f>
        <v>0</v>
      </c>
      <c r="H10" s="134" t="s">
        <v>23</v>
      </c>
      <c r="I10" s="134">
        <v>6</v>
      </c>
      <c r="J10" s="135"/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/>
      <c r="C11" s="137"/>
      <c r="D11" s="169"/>
      <c r="E11" s="151">
        <f t="shared" si="0"/>
        <v>0.54300000000000004</v>
      </c>
      <c r="F11" s="170">
        <f t="shared" si="2"/>
        <v>0</v>
      </c>
      <c r="H11" s="134" t="s">
        <v>17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2" t="s">
        <v>149</v>
      </c>
      <c r="B12" s="136"/>
      <c r="C12" s="137"/>
      <c r="D12" s="169"/>
      <c r="E12" s="151">
        <f t="shared" si="0"/>
        <v>0.54300000000000004</v>
      </c>
      <c r="F12" s="170">
        <f t="shared" si="2"/>
        <v>0</v>
      </c>
      <c r="H12" s="134" t="s">
        <v>17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72" t="s">
        <v>150</v>
      </c>
      <c r="B13" s="136"/>
      <c r="C13" s="137"/>
      <c r="D13" s="169"/>
      <c r="E13" s="151">
        <f t="shared" si="0"/>
        <v>0.54300000000000004</v>
      </c>
      <c r="F13" s="170">
        <f t="shared" si="2"/>
        <v>0</v>
      </c>
      <c r="H13" s="134" t="s">
        <v>12</v>
      </c>
      <c r="I13" s="134">
        <v>9</v>
      </c>
      <c r="J13" s="135" t="s">
        <v>210</v>
      </c>
      <c r="K13" s="135"/>
      <c r="L13" s="196"/>
      <c r="M13" s="196"/>
    </row>
    <row r="14" spans="1:13" ht="15" customHeight="1">
      <c r="A14" s="172" t="s">
        <v>151</v>
      </c>
      <c r="B14" s="136"/>
      <c r="C14" s="137"/>
      <c r="D14" s="169"/>
      <c r="E14" s="151">
        <f t="shared" si="0"/>
        <v>0.54300000000000004</v>
      </c>
      <c r="F14" s="170">
        <f t="shared" si="2"/>
        <v>0</v>
      </c>
      <c r="H14" s="134" t="s">
        <v>21</v>
      </c>
      <c r="I14" s="134">
        <v>10</v>
      </c>
      <c r="J14" s="135"/>
      <c r="K14" s="135" t="s">
        <v>115</v>
      </c>
      <c r="L14" s="196">
        <v>1</v>
      </c>
      <c r="M14" s="196">
        <v>74</v>
      </c>
    </row>
    <row r="15" spans="1:13" ht="15" customHeight="1">
      <c r="A15" s="174" t="s">
        <v>152</v>
      </c>
      <c r="B15" s="175"/>
      <c r="C15" s="176"/>
      <c r="D15" s="177"/>
      <c r="E15" s="177">
        <f t="shared" si="0"/>
        <v>0.54300000000000004</v>
      </c>
      <c r="F15" s="178"/>
      <c r="H15" s="180" t="s">
        <v>18</v>
      </c>
      <c r="I15" s="180">
        <v>11</v>
      </c>
      <c r="J15" s="181"/>
      <c r="K15" s="182" t="s">
        <v>98</v>
      </c>
      <c r="L15" s="200"/>
      <c r="M15" s="200"/>
    </row>
    <row r="16" spans="1:13" ht="15" customHeight="1">
      <c r="A16" s="173" t="s">
        <v>153</v>
      </c>
      <c r="B16" s="138"/>
      <c r="C16" s="139"/>
      <c r="D16" s="151"/>
      <c r="E16" s="151">
        <f t="shared" si="0"/>
        <v>0.54300000000000004</v>
      </c>
      <c r="F16" s="158"/>
      <c r="H16" s="132" t="s">
        <v>13</v>
      </c>
      <c r="I16" s="132">
        <v>12</v>
      </c>
      <c r="J16" s="133"/>
      <c r="K16" s="133"/>
      <c r="L16" s="197"/>
      <c r="M16" s="197"/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f t="shared" ref="F17:F21" si="3">D17*E17</f>
        <v>0</v>
      </c>
      <c r="H17" s="134" t="s">
        <v>23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2" t="s">
        <v>155</v>
      </c>
      <c r="B18" s="136"/>
      <c r="C18" s="137"/>
      <c r="D18" s="169"/>
      <c r="E18" s="151">
        <f t="shared" si="0"/>
        <v>0.54300000000000004</v>
      </c>
      <c r="F18" s="170">
        <f t="shared" si="3"/>
        <v>0</v>
      </c>
      <c r="H18" s="134" t="s">
        <v>17</v>
      </c>
      <c r="I18" s="134">
        <v>14</v>
      </c>
      <c r="J18" s="135"/>
      <c r="K18" s="135" t="s">
        <v>115</v>
      </c>
      <c r="L18" s="196">
        <v>1</v>
      </c>
      <c r="M18" s="196">
        <v>74</v>
      </c>
    </row>
    <row r="19" spans="1:13" ht="15" customHeight="1">
      <c r="A19" s="172" t="s">
        <v>156</v>
      </c>
      <c r="B19" s="136"/>
      <c r="C19" s="137"/>
      <c r="D19" s="169"/>
      <c r="E19" s="151">
        <f t="shared" si="0"/>
        <v>0.54300000000000004</v>
      </c>
      <c r="F19" s="170">
        <f t="shared" si="3"/>
        <v>0</v>
      </c>
      <c r="H19" s="134" t="s">
        <v>17</v>
      </c>
      <c r="I19" s="134">
        <v>15</v>
      </c>
      <c r="J19" s="135" t="s">
        <v>210</v>
      </c>
      <c r="K19" s="135"/>
      <c r="L19" s="196"/>
      <c r="M19" s="196"/>
    </row>
    <row r="20" spans="1:13" ht="15" customHeight="1">
      <c r="A20" s="172" t="s">
        <v>157</v>
      </c>
      <c r="B20" s="136"/>
      <c r="C20" s="137"/>
      <c r="D20" s="169"/>
      <c r="E20" s="151">
        <f t="shared" si="0"/>
        <v>0.54300000000000004</v>
      </c>
      <c r="F20" s="170">
        <f t="shared" si="3"/>
        <v>0</v>
      </c>
      <c r="H20" s="134" t="s">
        <v>12</v>
      </c>
      <c r="I20" s="134">
        <v>16</v>
      </c>
      <c r="J20" s="135"/>
      <c r="K20" s="135" t="s">
        <v>115</v>
      </c>
      <c r="L20" s="196">
        <v>1</v>
      </c>
      <c r="M20" s="196">
        <v>74</v>
      </c>
    </row>
    <row r="21" spans="1:13" ht="15" customHeight="1">
      <c r="A21" s="172" t="s">
        <v>158</v>
      </c>
      <c r="B21" s="136"/>
      <c r="C21" s="137"/>
      <c r="D21" s="169"/>
      <c r="E21" s="151">
        <f t="shared" si="0"/>
        <v>0.54300000000000004</v>
      </c>
      <c r="F21" s="170">
        <f t="shared" si="3"/>
        <v>0</v>
      </c>
      <c r="H21" s="134" t="s">
        <v>21</v>
      </c>
      <c r="I21" s="134">
        <v>17</v>
      </c>
      <c r="J21" s="135"/>
      <c r="K21" s="135" t="s">
        <v>115</v>
      </c>
      <c r="L21" s="196">
        <v>1</v>
      </c>
      <c r="M21" s="196">
        <v>74</v>
      </c>
    </row>
    <row r="22" spans="1:13" ht="15" customHeight="1">
      <c r="A22" s="173" t="s">
        <v>159</v>
      </c>
      <c r="B22" s="138"/>
      <c r="C22" s="139"/>
      <c r="D22" s="151"/>
      <c r="E22" s="151">
        <f t="shared" si="0"/>
        <v>0.54300000000000004</v>
      </c>
      <c r="F22" s="158"/>
      <c r="H22" s="132" t="s">
        <v>18</v>
      </c>
      <c r="I22" s="132">
        <v>18</v>
      </c>
      <c r="J22" s="133"/>
      <c r="K22" s="133"/>
      <c r="L22" s="197"/>
      <c r="M22" s="197"/>
    </row>
    <row r="23" spans="1:13" ht="15" customHeight="1">
      <c r="A23" s="173" t="s">
        <v>160</v>
      </c>
      <c r="B23" s="138"/>
      <c r="C23" s="139"/>
      <c r="D23" s="151"/>
      <c r="E23" s="151">
        <f t="shared" si="0"/>
        <v>0.54300000000000004</v>
      </c>
      <c r="F23" s="158"/>
      <c r="H23" s="132" t="s">
        <v>13</v>
      </c>
      <c r="I23" s="132">
        <v>19</v>
      </c>
      <c r="J23" s="133"/>
      <c r="K23" s="133"/>
      <c r="L23" s="197"/>
      <c r="M23" s="197"/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f t="shared" ref="F24:F28" si="4">D24*E24</f>
        <v>0</v>
      </c>
      <c r="H24" s="134" t="s">
        <v>23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f t="shared" si="4"/>
        <v>0</v>
      </c>
      <c r="H25" s="134" t="s">
        <v>17</v>
      </c>
      <c r="I25" s="134">
        <v>21</v>
      </c>
      <c r="J25" s="135"/>
      <c r="K25" s="135" t="s">
        <v>115</v>
      </c>
      <c r="L25" s="196">
        <v>1</v>
      </c>
      <c r="M25" s="196">
        <v>74</v>
      </c>
    </row>
    <row r="26" spans="1:13" ht="15" customHeight="1">
      <c r="A26" s="172" t="s">
        <v>163</v>
      </c>
      <c r="B26" s="136"/>
      <c r="C26" s="137"/>
      <c r="D26" s="169"/>
      <c r="E26" s="151">
        <f t="shared" si="0"/>
        <v>0.54300000000000004</v>
      </c>
      <c r="F26" s="170">
        <f t="shared" si="4"/>
        <v>0</v>
      </c>
      <c r="H26" s="134" t="s">
        <v>17</v>
      </c>
      <c r="I26" s="134">
        <v>22</v>
      </c>
      <c r="J26" s="135"/>
      <c r="K26" s="135" t="s">
        <v>115</v>
      </c>
      <c r="L26" s="196">
        <v>1</v>
      </c>
      <c r="M26" s="196">
        <v>74</v>
      </c>
    </row>
    <row r="27" spans="1:13" ht="15" customHeight="1">
      <c r="A27" s="172" t="s">
        <v>164</v>
      </c>
      <c r="B27" s="136"/>
      <c r="C27" s="137"/>
      <c r="D27" s="169"/>
      <c r="E27" s="151">
        <f t="shared" si="0"/>
        <v>0.54300000000000004</v>
      </c>
      <c r="F27" s="170">
        <f t="shared" si="4"/>
        <v>0</v>
      </c>
      <c r="H27" s="134" t="s">
        <v>12</v>
      </c>
      <c r="I27" s="134">
        <v>23</v>
      </c>
      <c r="J27" s="135"/>
      <c r="K27" s="135" t="s">
        <v>115</v>
      </c>
      <c r="L27" s="196">
        <v>1</v>
      </c>
      <c r="M27" s="196">
        <v>74</v>
      </c>
    </row>
    <row r="28" spans="1:13" ht="15" customHeight="1">
      <c r="A28" s="172" t="s">
        <v>165</v>
      </c>
      <c r="B28" s="136"/>
      <c r="C28" s="137"/>
      <c r="D28" s="169"/>
      <c r="E28" s="151">
        <f t="shared" si="0"/>
        <v>0.54300000000000004</v>
      </c>
      <c r="F28" s="170">
        <f t="shared" si="4"/>
        <v>0</v>
      </c>
      <c r="H28" s="134" t="s">
        <v>21</v>
      </c>
      <c r="I28" s="134">
        <v>24</v>
      </c>
      <c r="J28" s="135"/>
      <c r="K28" s="135" t="s">
        <v>115</v>
      </c>
      <c r="L28" s="196">
        <v>1</v>
      </c>
      <c r="M28" s="196">
        <v>74</v>
      </c>
    </row>
    <row r="29" spans="1:13" ht="15" customHeight="1">
      <c r="A29" s="173" t="s">
        <v>166</v>
      </c>
      <c r="B29" s="138"/>
      <c r="C29" s="139"/>
      <c r="D29" s="151"/>
      <c r="E29" s="151">
        <f t="shared" si="0"/>
        <v>0.54300000000000004</v>
      </c>
      <c r="F29" s="158"/>
      <c r="H29" s="132" t="s">
        <v>18</v>
      </c>
      <c r="I29" s="132">
        <v>25</v>
      </c>
      <c r="J29" s="133"/>
      <c r="K29" s="133"/>
      <c r="L29" s="197"/>
      <c r="M29" s="197"/>
    </row>
    <row r="30" spans="1:13" ht="15" customHeight="1">
      <c r="A30" s="173" t="s">
        <v>167</v>
      </c>
      <c r="B30" s="138"/>
      <c r="C30" s="139"/>
      <c r="D30" s="151"/>
      <c r="E30" s="151">
        <f t="shared" si="0"/>
        <v>0.54300000000000004</v>
      </c>
      <c r="F30" s="158"/>
      <c r="H30" s="132" t="s">
        <v>13</v>
      </c>
      <c r="I30" s="132">
        <v>26</v>
      </c>
      <c r="J30" s="133"/>
      <c r="K30" s="133"/>
      <c r="L30" s="197"/>
      <c r="M30" s="197"/>
    </row>
    <row r="31" spans="1:13" ht="15" customHeight="1">
      <c r="A31" s="172" t="s">
        <v>168</v>
      </c>
      <c r="B31" s="136" t="s">
        <v>207</v>
      </c>
      <c r="C31" s="137" t="s">
        <v>208</v>
      </c>
      <c r="D31" s="169">
        <f>28.7+28</f>
        <v>56.7</v>
      </c>
      <c r="E31" s="151">
        <f t="shared" si="0"/>
        <v>0.54300000000000004</v>
      </c>
      <c r="F31" s="170">
        <f>D31*E31</f>
        <v>30.788100000000004</v>
      </c>
      <c r="H31" s="167" t="s">
        <v>23</v>
      </c>
      <c r="I31" s="134">
        <v>27</v>
      </c>
      <c r="J31" s="135" t="s">
        <v>209</v>
      </c>
      <c r="K31" s="135"/>
      <c r="L31" s="196"/>
      <c r="M31" s="196"/>
    </row>
    <row r="32" spans="1:13" ht="15" customHeight="1">
      <c r="A32" s="172" t="s">
        <v>169</v>
      </c>
      <c r="B32" s="136" t="s">
        <v>212</v>
      </c>
      <c r="C32" s="137" t="s">
        <v>211</v>
      </c>
      <c r="D32" s="169">
        <f>40.5+41.3</f>
        <v>81.8</v>
      </c>
      <c r="E32" s="151">
        <f t="shared" si="0"/>
        <v>0.54300000000000004</v>
      </c>
      <c r="F32" s="170">
        <f t="shared" ref="F32:F34" si="5">D32*E32</f>
        <v>44.417400000000001</v>
      </c>
      <c r="H32" s="167" t="s">
        <v>17</v>
      </c>
      <c r="I32" s="134">
        <v>28</v>
      </c>
      <c r="J32" s="135" t="s">
        <v>211</v>
      </c>
      <c r="K32" s="135"/>
      <c r="L32" s="196" t="s">
        <v>236</v>
      </c>
      <c r="M32" s="196">
        <v>74</v>
      </c>
    </row>
    <row r="33" spans="1:13" ht="15" customHeight="1">
      <c r="A33" s="172" t="s">
        <v>170</v>
      </c>
      <c r="B33" s="136"/>
      <c r="C33" s="137"/>
      <c r="D33" s="169"/>
      <c r="E33" s="151">
        <f t="shared" si="0"/>
        <v>0.54300000000000004</v>
      </c>
      <c r="F33" s="170">
        <f t="shared" si="5"/>
        <v>0</v>
      </c>
      <c r="H33" s="134" t="s">
        <v>17</v>
      </c>
      <c r="I33" s="134">
        <v>29</v>
      </c>
      <c r="J33" s="135"/>
      <c r="K33" s="135" t="s">
        <v>115</v>
      </c>
      <c r="L33" s="196">
        <v>1</v>
      </c>
      <c r="M33" s="196">
        <v>74</v>
      </c>
    </row>
    <row r="34" spans="1:13" ht="15" customHeight="1">
      <c r="A34" s="172" t="s">
        <v>171</v>
      </c>
      <c r="B34" s="136"/>
      <c r="C34" s="137"/>
      <c r="D34" s="169"/>
      <c r="E34" s="151">
        <f t="shared" si="0"/>
        <v>0.54300000000000004</v>
      </c>
      <c r="F34" s="170">
        <f t="shared" si="5"/>
        <v>0</v>
      </c>
      <c r="H34" s="134" t="s">
        <v>12</v>
      </c>
      <c r="I34" s="134">
        <v>30</v>
      </c>
      <c r="J34" s="135"/>
      <c r="K34" s="135" t="s">
        <v>115</v>
      </c>
      <c r="L34" s="196">
        <v>1</v>
      </c>
      <c r="M34" s="196">
        <v>74</v>
      </c>
    </row>
    <row r="35" spans="1:13">
      <c r="A35" s="147"/>
      <c r="B35" s="148" t="s">
        <v>120</v>
      </c>
      <c r="C35" s="149"/>
      <c r="D35" s="152"/>
      <c r="E35" s="152"/>
      <c r="F35" s="160">
        <f>SUM(F5:F34)</f>
        <v>75.205500000000001</v>
      </c>
      <c r="H35" s="179"/>
      <c r="I35" s="179"/>
      <c r="J35" s="179"/>
      <c r="K35" s="179"/>
      <c r="L35" s="195">
        <f>SUM(L7:L34)</f>
        <v>16</v>
      </c>
      <c r="M35" s="195">
        <f>SUM(M7:M34)</f>
        <v>1258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D5" workbookViewId="0">
      <selection activeCell="L26" sqref="L26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3" t="s">
        <v>141</v>
      </c>
      <c r="B2" s="251"/>
      <c r="C2" s="251"/>
      <c r="D2" s="251"/>
      <c r="E2" s="251"/>
      <c r="F2" s="251"/>
      <c r="G2" s="85"/>
      <c r="H2" s="253" t="s">
        <v>141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 t="shared" ref="E5:E35" si="0">barème2018</f>
        <v>0.54300000000000004</v>
      </c>
      <c r="F5" s="170">
        <v>0</v>
      </c>
      <c r="H5" s="134" t="s">
        <v>21</v>
      </c>
      <c r="I5" s="134">
        <v>1</v>
      </c>
      <c r="J5" s="135"/>
      <c r="K5" s="135" t="s">
        <v>115</v>
      </c>
      <c r="L5" s="196">
        <v>1</v>
      </c>
      <c r="M5" s="196">
        <v>74</v>
      </c>
    </row>
    <row r="6" spans="1:13" ht="15" customHeight="1">
      <c r="A6" s="173" t="s">
        <v>143</v>
      </c>
      <c r="B6" s="138"/>
      <c r="C6" s="139"/>
      <c r="D6" s="151"/>
      <c r="E6" s="151">
        <f t="shared" si="0"/>
        <v>0.54300000000000004</v>
      </c>
      <c r="F6" s="158">
        <v>0</v>
      </c>
      <c r="H6" s="132" t="s">
        <v>18</v>
      </c>
      <c r="I6" s="132">
        <v>2</v>
      </c>
      <c r="J6" s="133"/>
      <c r="K6" s="133"/>
      <c r="L6" s="197"/>
      <c r="M6" s="197"/>
    </row>
    <row r="7" spans="1:13" ht="15" customHeight="1">
      <c r="A7" s="173" t="s">
        <v>144</v>
      </c>
      <c r="B7" s="138"/>
      <c r="C7" s="139"/>
      <c r="D7" s="151"/>
      <c r="E7" s="151">
        <f t="shared" si="0"/>
        <v>0.54300000000000004</v>
      </c>
      <c r="F7" s="158">
        <v>0</v>
      </c>
      <c r="H7" s="132" t="s">
        <v>13</v>
      </c>
      <c r="I7" s="132">
        <v>3</v>
      </c>
      <c r="J7" s="133"/>
      <c r="K7" s="133"/>
      <c r="L7" s="197"/>
      <c r="M7" s="197"/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v>0</v>
      </c>
      <c r="H8" s="134" t="s">
        <v>23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 t="shared" si="0"/>
        <v>0.54300000000000004</v>
      </c>
      <c r="F9" s="170">
        <f>D9*E9</f>
        <v>0</v>
      </c>
      <c r="H9" s="134" t="s">
        <v>17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v>0</v>
      </c>
      <c r="H10" s="134" t="s">
        <v>17</v>
      </c>
      <c r="I10" s="134">
        <v>6</v>
      </c>
      <c r="J10" s="135"/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 t="s">
        <v>227</v>
      </c>
      <c r="C11" s="137" t="s">
        <v>226</v>
      </c>
      <c r="D11" s="169">
        <v>0</v>
      </c>
      <c r="E11" s="151">
        <f t="shared" si="0"/>
        <v>0.54300000000000004</v>
      </c>
      <c r="F11" s="170">
        <v>0</v>
      </c>
      <c r="H11" s="134" t="s">
        <v>12</v>
      </c>
      <c r="I11" s="134">
        <v>7</v>
      </c>
      <c r="J11" s="135" t="s">
        <v>228</v>
      </c>
      <c r="K11" s="135"/>
      <c r="L11" s="196" t="s">
        <v>236</v>
      </c>
      <c r="M11" s="196">
        <v>0</v>
      </c>
    </row>
    <row r="12" spans="1:13" ht="15" customHeight="1">
      <c r="A12" s="172" t="s">
        <v>149</v>
      </c>
      <c r="B12" s="136"/>
      <c r="C12" s="137"/>
      <c r="D12" s="169"/>
      <c r="E12" s="151">
        <f t="shared" si="0"/>
        <v>0.54300000000000004</v>
      </c>
      <c r="F12" s="170">
        <f>D12*E12</f>
        <v>0</v>
      </c>
      <c r="H12" s="134" t="s">
        <v>21</v>
      </c>
      <c r="I12" s="134">
        <v>8</v>
      </c>
      <c r="J12" s="135"/>
      <c r="K12" s="135" t="s">
        <v>115</v>
      </c>
      <c r="L12" s="196" t="s">
        <v>236</v>
      </c>
      <c r="M12" s="196">
        <v>74</v>
      </c>
    </row>
    <row r="13" spans="1:13" ht="15" customHeight="1">
      <c r="A13" s="173" t="s">
        <v>150</v>
      </c>
      <c r="B13" s="138"/>
      <c r="C13" s="139"/>
      <c r="D13" s="151"/>
      <c r="E13" s="151">
        <f t="shared" si="0"/>
        <v>0.54300000000000004</v>
      </c>
      <c r="F13" s="158">
        <v>0</v>
      </c>
      <c r="H13" s="132" t="s">
        <v>18</v>
      </c>
      <c r="I13" s="132">
        <v>9</v>
      </c>
      <c r="J13" s="133"/>
      <c r="K13" s="133"/>
      <c r="L13" s="197"/>
      <c r="M13" s="197"/>
    </row>
    <row r="14" spans="1:13" ht="15" customHeight="1">
      <c r="A14" s="173" t="s">
        <v>151</v>
      </c>
      <c r="B14" s="138"/>
      <c r="C14" s="139"/>
      <c r="D14" s="151"/>
      <c r="E14" s="151">
        <f t="shared" si="0"/>
        <v>0.54300000000000004</v>
      </c>
      <c r="F14" s="158">
        <v>0</v>
      </c>
      <c r="H14" s="132" t="s">
        <v>13</v>
      </c>
      <c r="I14" s="132">
        <v>10</v>
      </c>
      <c r="J14" s="133"/>
      <c r="K14" s="133"/>
      <c r="L14" s="197"/>
      <c r="M14" s="197"/>
    </row>
    <row r="15" spans="1:13" ht="15" customHeight="1">
      <c r="A15" s="172" t="s">
        <v>152</v>
      </c>
      <c r="B15" s="136"/>
      <c r="C15" s="137"/>
      <c r="D15" s="169"/>
      <c r="E15" s="151">
        <f t="shared" si="0"/>
        <v>0.54300000000000004</v>
      </c>
      <c r="F15" s="170">
        <f>D15*E15</f>
        <v>0</v>
      </c>
      <c r="H15" s="134" t="s">
        <v>23</v>
      </c>
      <c r="I15" s="134">
        <v>11</v>
      </c>
      <c r="J15" s="135"/>
      <c r="K15" s="135" t="s">
        <v>115</v>
      </c>
      <c r="L15" s="196">
        <v>1</v>
      </c>
      <c r="M15" s="196">
        <v>74</v>
      </c>
    </row>
    <row r="16" spans="1:13" ht="15" customHeight="1">
      <c r="A16" s="172" t="s">
        <v>153</v>
      </c>
      <c r="B16" s="136"/>
      <c r="C16" s="137"/>
      <c r="D16" s="169"/>
      <c r="E16" s="151">
        <f t="shared" si="0"/>
        <v>0.54300000000000004</v>
      </c>
      <c r="F16" s="170">
        <v>0</v>
      </c>
      <c r="H16" s="134" t="s">
        <v>17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v>0</v>
      </c>
      <c r="H17" s="134" t="s">
        <v>17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2" t="s">
        <v>155</v>
      </c>
      <c r="B18" s="130" t="s">
        <v>180</v>
      </c>
      <c r="C18" s="131" t="s">
        <v>179</v>
      </c>
      <c r="D18" s="204">
        <f>12.3+12.2</f>
        <v>24.5</v>
      </c>
      <c r="E18" s="151">
        <f t="shared" si="0"/>
        <v>0.54300000000000004</v>
      </c>
      <c r="F18" s="170">
        <v>0</v>
      </c>
      <c r="H18" s="134" t="s">
        <v>12</v>
      </c>
      <c r="I18" s="134">
        <v>14</v>
      </c>
      <c r="J18" s="135" t="s">
        <v>178</v>
      </c>
      <c r="K18" s="135"/>
      <c r="L18" s="196"/>
      <c r="M18" s="196"/>
    </row>
    <row r="19" spans="1:13" ht="15" customHeight="1">
      <c r="A19" s="172" t="s">
        <v>156</v>
      </c>
      <c r="B19" s="136"/>
      <c r="C19" s="137"/>
      <c r="D19" s="169"/>
      <c r="E19" s="151">
        <f t="shared" si="0"/>
        <v>0.54300000000000004</v>
      </c>
      <c r="F19" s="170">
        <v>0</v>
      </c>
      <c r="H19" s="134" t="s">
        <v>21</v>
      </c>
      <c r="I19" s="134">
        <v>15</v>
      </c>
      <c r="J19" s="135"/>
      <c r="K19" s="135" t="s">
        <v>115</v>
      </c>
      <c r="L19" s="196">
        <v>1</v>
      </c>
      <c r="M19" s="196">
        <v>74</v>
      </c>
    </row>
    <row r="20" spans="1:13" ht="15" customHeight="1">
      <c r="A20" s="173" t="s">
        <v>157</v>
      </c>
      <c r="B20" s="138"/>
      <c r="C20" s="139"/>
      <c r="D20" s="151"/>
      <c r="E20" s="151">
        <f t="shared" si="0"/>
        <v>0.54300000000000004</v>
      </c>
      <c r="F20" s="158">
        <v>0</v>
      </c>
      <c r="H20" s="132" t="s">
        <v>18</v>
      </c>
      <c r="I20" s="132">
        <v>16</v>
      </c>
      <c r="J20" s="133"/>
      <c r="K20" s="133"/>
      <c r="L20" s="197"/>
      <c r="M20" s="197"/>
    </row>
    <row r="21" spans="1:13" ht="15" customHeight="1">
      <c r="A21" s="173" t="s">
        <v>158</v>
      </c>
      <c r="B21" s="138"/>
      <c r="C21" s="139"/>
      <c r="D21" s="151"/>
      <c r="E21" s="151">
        <f t="shared" si="0"/>
        <v>0.54300000000000004</v>
      </c>
      <c r="F21" s="158">
        <f>D21*E21</f>
        <v>0</v>
      </c>
      <c r="H21" s="132" t="s">
        <v>13</v>
      </c>
      <c r="I21" s="132">
        <v>17</v>
      </c>
      <c r="J21" s="133"/>
      <c r="K21" s="133"/>
      <c r="L21" s="197"/>
      <c r="M21" s="197"/>
    </row>
    <row r="22" spans="1:13" ht="15" customHeight="1">
      <c r="A22" s="172" t="s">
        <v>159</v>
      </c>
      <c r="B22" s="136"/>
      <c r="C22" s="137"/>
      <c r="D22" s="169"/>
      <c r="E22" s="151">
        <f t="shared" si="0"/>
        <v>0.54300000000000004</v>
      </c>
      <c r="F22" s="170">
        <v>0</v>
      </c>
      <c r="H22" s="134" t="s">
        <v>23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 t="shared" si="0"/>
        <v>0.54300000000000004</v>
      </c>
      <c r="F23" s="170">
        <v>0</v>
      </c>
      <c r="H23" s="134" t="s">
        <v>17</v>
      </c>
      <c r="I23" s="134">
        <v>19</v>
      </c>
      <c r="J23" s="135"/>
      <c r="K23" s="135" t="s">
        <v>115</v>
      </c>
      <c r="L23" s="196"/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v>0</v>
      </c>
      <c r="H24" s="134" t="s">
        <v>17</v>
      </c>
      <c r="I24" s="134">
        <v>20</v>
      </c>
      <c r="J24" s="135"/>
      <c r="K24" s="135" t="s">
        <v>115</v>
      </c>
      <c r="L24" s="196"/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v>0</v>
      </c>
      <c r="H25" s="134" t="s">
        <v>12</v>
      </c>
      <c r="I25" s="134">
        <v>21</v>
      </c>
      <c r="J25" s="135"/>
      <c r="K25" s="135" t="s">
        <v>115</v>
      </c>
      <c r="L25" s="196">
        <v>1</v>
      </c>
      <c r="M25" s="196">
        <v>74</v>
      </c>
    </row>
    <row r="26" spans="1:13" ht="15" customHeight="1">
      <c r="A26" s="172" t="s">
        <v>163</v>
      </c>
      <c r="B26" s="136"/>
      <c r="C26" s="137"/>
      <c r="D26" s="169"/>
      <c r="E26" s="151">
        <f t="shared" si="0"/>
        <v>0.54300000000000004</v>
      </c>
      <c r="F26" s="170">
        <v>0</v>
      </c>
      <c r="H26" s="134" t="s">
        <v>21</v>
      </c>
      <c r="I26" s="134">
        <v>22</v>
      </c>
      <c r="J26" s="135"/>
      <c r="K26" s="135" t="s">
        <v>115</v>
      </c>
      <c r="L26" s="196">
        <v>1</v>
      </c>
      <c r="M26" s="196">
        <v>74</v>
      </c>
    </row>
    <row r="27" spans="1:13" ht="15" customHeight="1">
      <c r="A27" s="173" t="s">
        <v>164</v>
      </c>
      <c r="B27" s="138"/>
      <c r="C27" s="139"/>
      <c r="D27" s="151"/>
      <c r="E27" s="151">
        <f t="shared" si="0"/>
        <v>0.54300000000000004</v>
      </c>
      <c r="F27" s="158">
        <v>0</v>
      </c>
      <c r="H27" s="132" t="s">
        <v>18</v>
      </c>
      <c r="I27" s="132">
        <v>23</v>
      </c>
      <c r="J27" s="133"/>
      <c r="K27" s="133"/>
      <c r="L27" s="197"/>
      <c r="M27" s="197"/>
    </row>
    <row r="28" spans="1:13" ht="15" customHeight="1">
      <c r="A28" s="173" t="s">
        <v>165</v>
      </c>
      <c r="B28" s="138"/>
      <c r="C28" s="139"/>
      <c r="D28" s="151"/>
      <c r="E28" s="151">
        <f t="shared" si="0"/>
        <v>0.54300000000000004</v>
      </c>
      <c r="F28" s="158">
        <v>0</v>
      </c>
      <c r="H28" s="132" t="s">
        <v>13</v>
      </c>
      <c r="I28" s="132">
        <v>24</v>
      </c>
      <c r="J28" s="133"/>
      <c r="K28" s="133"/>
      <c r="L28" s="197"/>
      <c r="M28" s="197"/>
    </row>
    <row r="29" spans="1:13" ht="15" customHeight="1">
      <c r="A29" s="174" t="s">
        <v>166</v>
      </c>
      <c r="B29" s="175"/>
      <c r="C29" s="176"/>
      <c r="D29" s="177"/>
      <c r="E29" s="177">
        <f t="shared" si="0"/>
        <v>0.54300000000000004</v>
      </c>
      <c r="F29" s="178">
        <v>0</v>
      </c>
      <c r="H29" s="180" t="s">
        <v>23</v>
      </c>
      <c r="I29" s="180">
        <v>25</v>
      </c>
      <c r="J29" s="181"/>
      <c r="K29" s="182" t="s">
        <v>100</v>
      </c>
      <c r="L29" s="200"/>
      <c r="M29" s="200"/>
    </row>
    <row r="30" spans="1:13" ht="15" customHeight="1">
      <c r="A30" s="172" t="s">
        <v>167</v>
      </c>
      <c r="B30" s="136"/>
      <c r="C30" s="137"/>
      <c r="D30" s="169"/>
      <c r="E30" s="151">
        <f t="shared" si="0"/>
        <v>0.54300000000000004</v>
      </c>
      <c r="F30" s="170">
        <v>0</v>
      </c>
      <c r="H30" s="134" t="s">
        <v>17</v>
      </c>
      <c r="I30" s="134">
        <v>26</v>
      </c>
      <c r="J30" s="135"/>
      <c r="K30" s="135"/>
      <c r="L30" s="196"/>
      <c r="M30" s="196"/>
    </row>
    <row r="31" spans="1:13" ht="15" customHeight="1">
      <c r="A31" s="172" t="s">
        <v>168</v>
      </c>
      <c r="B31" s="136"/>
      <c r="C31" s="137"/>
      <c r="D31" s="169"/>
      <c r="E31" s="151">
        <f t="shared" si="0"/>
        <v>0.54300000000000004</v>
      </c>
      <c r="F31" s="170">
        <f>D31*E31</f>
        <v>0</v>
      </c>
      <c r="H31" s="134" t="s">
        <v>17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2" t="s">
        <v>169</v>
      </c>
      <c r="B32" s="175"/>
      <c r="C32" s="176"/>
      <c r="D32" s="177"/>
      <c r="E32" s="177">
        <f t="shared" si="0"/>
        <v>0.54300000000000004</v>
      </c>
      <c r="F32" s="178"/>
      <c r="H32" s="134" t="s">
        <v>12</v>
      </c>
      <c r="I32" s="180">
        <v>28</v>
      </c>
      <c r="J32" s="181"/>
      <c r="K32" s="181"/>
      <c r="L32" s="200"/>
      <c r="M32" s="200"/>
    </row>
    <row r="33" spans="1:13" ht="15" customHeight="1">
      <c r="A33" s="172" t="s">
        <v>170</v>
      </c>
      <c r="B33" s="175"/>
      <c r="C33" s="176"/>
      <c r="D33" s="177"/>
      <c r="E33" s="177">
        <f t="shared" si="0"/>
        <v>0.54300000000000004</v>
      </c>
      <c r="F33" s="178">
        <f>D33*E33</f>
        <v>0</v>
      </c>
      <c r="H33" s="134" t="s">
        <v>21</v>
      </c>
      <c r="I33" s="180">
        <v>29</v>
      </c>
      <c r="J33" s="181"/>
      <c r="K33" s="181"/>
      <c r="L33" s="200"/>
      <c r="M33" s="200"/>
    </row>
    <row r="34" spans="1:13" ht="15" customHeight="1">
      <c r="A34" s="173" t="s">
        <v>171</v>
      </c>
      <c r="B34" s="138"/>
      <c r="C34" s="139"/>
      <c r="D34" s="151"/>
      <c r="E34" s="151">
        <f t="shared" si="0"/>
        <v>0.54300000000000004</v>
      </c>
      <c r="F34" s="158">
        <v>0</v>
      </c>
      <c r="H34" s="132" t="s">
        <v>18</v>
      </c>
      <c r="I34" s="132">
        <v>30</v>
      </c>
      <c r="J34" s="133"/>
      <c r="K34" s="133"/>
      <c r="L34" s="197"/>
      <c r="M34" s="197"/>
    </row>
    <row r="35" spans="1:13" ht="15" customHeight="1">
      <c r="A35" s="173" t="s">
        <v>172</v>
      </c>
      <c r="B35" s="138"/>
      <c r="C35" s="139"/>
      <c r="D35" s="151"/>
      <c r="E35" s="151">
        <f t="shared" si="0"/>
        <v>0.54300000000000004</v>
      </c>
      <c r="F35" s="158"/>
      <c r="H35" s="132" t="s">
        <v>13</v>
      </c>
      <c r="I35" s="132">
        <v>31</v>
      </c>
      <c r="J35" s="133"/>
      <c r="K35" s="133"/>
      <c r="L35" s="197"/>
      <c r="M35" s="197"/>
    </row>
    <row r="36" spans="1:13">
      <c r="A36" s="147"/>
      <c r="B36" s="148" t="s">
        <v>120</v>
      </c>
      <c r="C36" s="149"/>
      <c r="D36" s="152"/>
      <c r="E36" s="152"/>
      <c r="F36" s="160">
        <f>SUM(F5:F34)</f>
        <v>0</v>
      </c>
      <c r="H36" s="171"/>
      <c r="I36" s="171"/>
      <c r="J36" s="171"/>
      <c r="K36" s="171"/>
      <c r="L36" s="198">
        <f>SUM(L7:L35)</f>
        <v>11</v>
      </c>
      <c r="M36" s="198">
        <f>SUM(M7:M35)</f>
        <v>1036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topLeftCell="A2" workbookViewId="0">
      <selection activeCell="G5" sqref="G5"/>
    </sheetView>
  </sheetViews>
  <sheetFormatPr baseColWidth="10" defaultRowHeight="12.75"/>
  <cols>
    <col min="1" max="2" width="17.625" customWidth="1"/>
    <col min="3" max="4" width="17.625" style="201" customWidth="1"/>
    <col min="5" max="5" width="17.375" customWidth="1"/>
  </cols>
  <sheetData>
    <row r="1" spans="1:6" ht="21" customHeight="1" thickBot="1">
      <c r="A1" s="250" t="s">
        <v>229</v>
      </c>
      <c r="B1" s="250"/>
      <c r="C1" s="250"/>
      <c r="D1" s="250"/>
      <c r="E1" s="220"/>
      <c r="F1" s="220"/>
    </row>
    <row r="2" spans="1:6" ht="21" customHeight="1" thickBot="1">
      <c r="A2" s="164"/>
      <c r="B2" s="228" t="s">
        <v>230</v>
      </c>
      <c r="C2" s="254" t="s">
        <v>231</v>
      </c>
      <c r="D2" s="255"/>
      <c r="E2" s="256"/>
      <c r="F2" s="164"/>
    </row>
    <row r="3" spans="1:6" ht="21">
      <c r="A3" s="229"/>
      <c r="B3" s="232" t="s">
        <v>16</v>
      </c>
      <c r="C3" s="225" t="s">
        <v>16</v>
      </c>
      <c r="D3" s="226" t="s">
        <v>66</v>
      </c>
      <c r="E3" s="227" t="s">
        <v>234</v>
      </c>
      <c r="F3" s="164"/>
    </row>
    <row r="4" spans="1:6" s="62" customFormat="1" ht="20.25" customHeight="1">
      <c r="A4" s="230" t="s">
        <v>0</v>
      </c>
      <c r="B4" s="233">
        <f>Janv!F36</f>
        <v>709.75530000000003</v>
      </c>
      <c r="C4" s="223">
        <f>Janv!M36</f>
        <v>1258</v>
      </c>
      <c r="D4" s="196">
        <f>Janv!L36</f>
        <v>12</v>
      </c>
      <c r="E4" s="224"/>
    </row>
    <row r="5" spans="1:6" s="62" customFormat="1" ht="20.25" customHeight="1">
      <c r="A5" s="230" t="s">
        <v>1</v>
      </c>
      <c r="B5" s="233">
        <f>Février!F33</f>
        <v>13.303500000000001</v>
      </c>
      <c r="C5" s="223">
        <f>Février!M33</f>
        <v>1036</v>
      </c>
      <c r="D5" s="196">
        <f>Février!L33</f>
        <v>11</v>
      </c>
      <c r="E5" s="224"/>
    </row>
    <row r="6" spans="1:6" s="62" customFormat="1" ht="20.25" customHeight="1">
      <c r="A6" s="230" t="s">
        <v>2</v>
      </c>
      <c r="B6" s="233">
        <f>Mars!F36</f>
        <v>199.47105000000002</v>
      </c>
      <c r="C6" s="223">
        <f>Mars!M36</f>
        <v>1110</v>
      </c>
      <c r="D6" s="196">
        <f>Mars!L36</f>
        <v>14</v>
      </c>
      <c r="E6" s="224">
        <v>600</v>
      </c>
    </row>
    <row r="7" spans="1:6" s="62" customFormat="1" ht="20.25" customHeight="1">
      <c r="A7" s="230" t="s">
        <v>3</v>
      </c>
      <c r="B7" s="233">
        <f>Avril!F35</f>
        <v>29.349150000000002</v>
      </c>
      <c r="C7" s="223">
        <f>Avril!M35</f>
        <v>1184</v>
      </c>
      <c r="D7" s="196">
        <f>Avril!L35</f>
        <v>14</v>
      </c>
      <c r="E7" s="224">
        <v>1300</v>
      </c>
    </row>
    <row r="8" spans="1:6" s="62" customFormat="1" ht="20.25" customHeight="1">
      <c r="A8" s="230" t="s">
        <v>4</v>
      </c>
      <c r="B8" s="233">
        <f>Mai!F36</f>
        <v>28.290300000000002</v>
      </c>
      <c r="C8" s="223">
        <f>Mai!M36</f>
        <v>666</v>
      </c>
      <c r="D8" s="196">
        <f>Mai!L36</f>
        <v>8</v>
      </c>
      <c r="E8" s="224">
        <v>750</v>
      </c>
    </row>
    <row r="9" spans="1:6" s="62" customFormat="1" ht="20.25" customHeight="1">
      <c r="A9" s="230" t="s">
        <v>5</v>
      </c>
      <c r="B9" s="233">
        <f>Juin!F35</f>
        <v>0</v>
      </c>
      <c r="C9" s="223">
        <f>Juin!M35</f>
        <v>1184</v>
      </c>
      <c r="D9" s="196">
        <f>Juin!L35</f>
        <v>4</v>
      </c>
      <c r="E9" s="224">
        <v>900</v>
      </c>
    </row>
    <row r="10" spans="1:6" s="62" customFormat="1" ht="20.25" customHeight="1">
      <c r="A10" s="230" t="s">
        <v>6</v>
      </c>
      <c r="B10" s="233">
        <f>Juil!F36</f>
        <v>44.933250000000001</v>
      </c>
      <c r="C10" s="223">
        <f>Juil!M36</f>
        <v>1036</v>
      </c>
      <c r="D10" s="196">
        <f>Juil!L36</f>
        <v>14</v>
      </c>
      <c r="E10" s="224">
        <v>600</v>
      </c>
    </row>
    <row r="11" spans="1:6" s="62" customFormat="1" ht="20.25" customHeight="1">
      <c r="A11" s="230" t="s">
        <v>7</v>
      </c>
      <c r="B11" s="233">
        <f>Août!F36</f>
        <v>0</v>
      </c>
      <c r="C11" s="223">
        <f>Août!M36</f>
        <v>518</v>
      </c>
      <c r="D11" s="196">
        <f>Août!L36</f>
        <v>5</v>
      </c>
      <c r="E11" s="224">
        <v>700</v>
      </c>
    </row>
    <row r="12" spans="1:6" s="62" customFormat="1" ht="20.25" customHeight="1">
      <c r="A12" s="230" t="s">
        <v>8</v>
      </c>
      <c r="B12" s="233">
        <f>Sept!F35</f>
        <v>44.417400000000001</v>
      </c>
      <c r="C12" s="223">
        <f>Sept!M35</f>
        <v>1184</v>
      </c>
      <c r="D12" s="196">
        <f>Sept!L35</f>
        <v>16</v>
      </c>
      <c r="E12" s="224">
        <v>0</v>
      </c>
    </row>
    <row r="13" spans="1:6" s="62" customFormat="1" ht="20.25" customHeight="1">
      <c r="A13" s="230" t="s">
        <v>9</v>
      </c>
      <c r="B13" s="233">
        <f>Oct!F36</f>
        <v>247.06500000000003</v>
      </c>
      <c r="C13" s="223">
        <f>Oct!M36</f>
        <v>962</v>
      </c>
      <c r="D13" s="196">
        <f>Oct!L36</f>
        <v>12</v>
      </c>
      <c r="E13" s="224">
        <v>600</v>
      </c>
    </row>
    <row r="14" spans="1:6" s="62" customFormat="1" ht="20.25" customHeight="1">
      <c r="A14" s="230" t="s">
        <v>10</v>
      </c>
      <c r="B14" s="233">
        <f>Nov!F35</f>
        <v>75.205500000000001</v>
      </c>
      <c r="C14" s="223">
        <f>Nov!M35</f>
        <v>1258</v>
      </c>
      <c r="D14" s="196">
        <f>Nov!L35</f>
        <v>16</v>
      </c>
      <c r="E14" s="224">
        <v>200</v>
      </c>
    </row>
    <row r="15" spans="1:6" s="62" customFormat="1" ht="20.25" customHeight="1" thickBot="1">
      <c r="A15" s="230" t="s">
        <v>11</v>
      </c>
      <c r="B15" s="234">
        <f>Déc!F36</f>
        <v>0</v>
      </c>
      <c r="C15" s="235">
        <f>Déc!M36</f>
        <v>1036</v>
      </c>
      <c r="D15" s="236">
        <f>Déc!L36</f>
        <v>11</v>
      </c>
      <c r="E15" s="237">
        <v>0</v>
      </c>
    </row>
    <row r="16" spans="1:6" s="219" customFormat="1" ht="30" customHeight="1" thickBot="1">
      <c r="A16" s="231"/>
      <c r="B16" s="238">
        <f>SUM(B4:B15)</f>
        <v>1391.7904500000002</v>
      </c>
      <c r="C16" s="239">
        <f>SUM(C4:C15)</f>
        <v>12432</v>
      </c>
      <c r="D16" s="240">
        <f>SUM(D4:D15)</f>
        <v>137</v>
      </c>
      <c r="E16" s="241">
        <f>SUM(E4:E15)</f>
        <v>5650</v>
      </c>
    </row>
    <row r="17" spans="1:5" ht="18.75" customHeight="1">
      <c r="A17" s="243" t="s">
        <v>239</v>
      </c>
      <c r="B17" t="s">
        <v>240</v>
      </c>
      <c r="C17" s="201" t="s">
        <v>241</v>
      </c>
      <c r="D17" s="221">
        <v>4.75</v>
      </c>
    </row>
    <row r="18" spans="1:5" ht="18.75" customHeight="1">
      <c r="C18" s="201" t="s">
        <v>243</v>
      </c>
      <c r="D18" s="245" t="s">
        <v>242</v>
      </c>
    </row>
    <row r="19" spans="1:5" ht="18.75" customHeight="1">
      <c r="C19" s="242">
        <f>(12432*0.305)+1188</f>
        <v>4979.76</v>
      </c>
      <c r="D19" s="242">
        <f>137*D17</f>
        <v>650.75</v>
      </c>
      <c r="E19" s="244">
        <f>C19+D19</f>
        <v>5630.51</v>
      </c>
    </row>
    <row r="20" spans="1:5" ht="18.75" customHeight="1"/>
  </sheetData>
  <mergeCells count="2">
    <mergeCell ref="A1:D1"/>
    <mergeCell ref="C2:E2"/>
  </mergeCells>
  <pageMargins left="0.25" right="0.25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workbookViewId="0">
      <selection activeCell="G14" sqref="G14"/>
    </sheetView>
  </sheetViews>
  <sheetFormatPr baseColWidth="10" defaultRowHeight="12.75"/>
  <cols>
    <col min="1" max="1" width="14.25" customWidth="1"/>
    <col min="5" max="5" width="12.5" bestFit="1" customWidth="1"/>
  </cols>
  <sheetData>
    <row r="2" spans="1:14" s="53" customFormat="1">
      <c r="B2" s="53" t="s">
        <v>72</v>
      </c>
      <c r="C2" s="53" t="s">
        <v>73</v>
      </c>
      <c r="D2" s="53" t="s">
        <v>74</v>
      </c>
      <c r="E2" s="53" t="s">
        <v>2</v>
      </c>
      <c r="F2" s="53" t="s">
        <v>3</v>
      </c>
      <c r="G2" s="53" t="s">
        <v>4</v>
      </c>
      <c r="H2" s="53" t="s">
        <v>5</v>
      </c>
      <c r="I2" s="53" t="s">
        <v>75</v>
      </c>
      <c r="J2" s="53" t="s">
        <v>7</v>
      </c>
      <c r="K2" s="53" t="s">
        <v>76</v>
      </c>
      <c r="L2" s="53" t="s">
        <v>77</v>
      </c>
      <c r="M2" s="53" t="s">
        <v>78</v>
      </c>
      <c r="N2" s="53" t="s">
        <v>79</v>
      </c>
    </row>
    <row r="4" spans="1:14" s="43" customFormat="1">
      <c r="A4" s="1" t="s">
        <v>66</v>
      </c>
      <c r="B4" s="43">
        <f>SUM(C4:N4)</f>
        <v>60</v>
      </c>
      <c r="C4" s="43">
        <v>5</v>
      </c>
      <c r="D4" s="43">
        <v>4</v>
      </c>
      <c r="E4" s="43">
        <v>5</v>
      </c>
      <c r="F4" s="43">
        <v>5</v>
      </c>
      <c r="G4" s="43">
        <v>7</v>
      </c>
      <c r="H4" s="43">
        <v>5</v>
      </c>
      <c r="I4" s="43">
        <v>3</v>
      </c>
      <c r="J4" s="43">
        <v>5</v>
      </c>
      <c r="K4" s="43">
        <v>6</v>
      </c>
      <c r="L4" s="1">
        <v>6</v>
      </c>
      <c r="M4" s="43">
        <v>5</v>
      </c>
      <c r="N4" s="43">
        <v>4</v>
      </c>
    </row>
    <row r="5" spans="1:14" s="43" customFormat="1">
      <c r="A5" s="1" t="s">
        <v>65</v>
      </c>
      <c r="B5" s="43">
        <v>12354</v>
      </c>
      <c r="C5" s="43">
        <v>936</v>
      </c>
      <c r="D5" s="43">
        <v>648</v>
      </c>
      <c r="E5" s="43">
        <v>1080</v>
      </c>
      <c r="F5" s="43">
        <v>1170</v>
      </c>
      <c r="G5" s="43">
        <v>936</v>
      </c>
      <c r="H5" s="43">
        <v>1006</v>
      </c>
      <c r="I5" s="43">
        <v>1142</v>
      </c>
      <c r="J5" s="43">
        <v>1080</v>
      </c>
      <c r="K5" s="43">
        <v>1296</v>
      </c>
      <c r="L5" s="1">
        <v>1260</v>
      </c>
      <c r="M5" s="43">
        <v>1008</v>
      </c>
      <c r="N5" s="43">
        <v>792</v>
      </c>
    </row>
    <row r="9" spans="1:14" ht="13.5" thickBot="1"/>
    <row r="10" spans="1:14" ht="25.5">
      <c r="A10" s="46" t="s">
        <v>67</v>
      </c>
      <c r="B10" s="47" t="s">
        <v>68</v>
      </c>
      <c r="C10" s="47" t="s">
        <v>69</v>
      </c>
      <c r="D10" s="48" t="s">
        <v>70</v>
      </c>
    </row>
    <row r="11" spans="1:14" ht="26.25" thickBot="1">
      <c r="A11" s="49" t="s">
        <v>71</v>
      </c>
      <c r="B11" s="50" t="s">
        <v>81</v>
      </c>
      <c r="C11" s="51" t="s">
        <v>80</v>
      </c>
      <c r="D11" s="52" t="s">
        <v>82</v>
      </c>
    </row>
    <row r="13" spans="1:14">
      <c r="B13" s="43" t="s">
        <v>84</v>
      </c>
      <c r="C13" s="43" t="s">
        <v>85</v>
      </c>
      <c r="D13" s="43"/>
      <c r="E13" s="54" t="s">
        <v>72</v>
      </c>
    </row>
    <row r="14" spans="1:14">
      <c r="A14" s="43" t="s">
        <v>83</v>
      </c>
      <c r="B14">
        <f>B5</f>
        <v>12354</v>
      </c>
      <c r="C14">
        <v>0.30499999999999999</v>
      </c>
      <c r="D14">
        <v>1188</v>
      </c>
      <c r="E14" s="55">
        <f>(B14*C14)+D14</f>
        <v>4955.9699999999993</v>
      </c>
      <c r="F14" t="s">
        <v>88</v>
      </c>
      <c r="G14" s="58">
        <v>4956</v>
      </c>
    </row>
    <row r="15" spans="1:14">
      <c r="A15" s="56" t="s">
        <v>86</v>
      </c>
      <c r="B15" s="56">
        <v>60</v>
      </c>
      <c r="C15" s="56">
        <v>4.5999999999999996</v>
      </c>
      <c r="D15" s="56"/>
      <c r="E15" s="57">
        <f>B15*C15</f>
        <v>276</v>
      </c>
      <c r="F15" t="s">
        <v>87</v>
      </c>
    </row>
    <row r="16" spans="1:14">
      <c r="A16" s="56"/>
      <c r="B16" s="56"/>
      <c r="C16" s="56"/>
      <c r="D16" s="56"/>
      <c r="E16" s="57"/>
    </row>
    <row r="17" spans="1:5">
      <c r="A17" s="56"/>
      <c r="B17" s="56"/>
      <c r="C17" s="56"/>
      <c r="D17" s="56"/>
      <c r="E17" s="57">
        <f>E14+E15</f>
        <v>5231.9699999999993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7"/>
  <sheetViews>
    <sheetView topLeftCell="AU1" workbookViewId="0">
      <selection activeCell="BO4" sqref="BO4:BT34"/>
    </sheetView>
  </sheetViews>
  <sheetFormatPr baseColWidth="10" defaultRowHeight="12.75"/>
  <cols>
    <col min="1" max="2" width="5.625" customWidth="1"/>
    <col min="3" max="6" width="8.625" customWidth="1"/>
    <col min="7" max="8" width="5.625" customWidth="1"/>
    <col min="9" max="12" width="8.625" customWidth="1"/>
    <col min="13" max="14" width="5.625" customWidth="1"/>
    <col min="15" max="18" width="8.625" customWidth="1"/>
    <col min="19" max="20" width="5.625" style="2" customWidth="1"/>
    <col min="21" max="24" width="8.625" customWidth="1"/>
    <col min="25" max="26" width="5.625" style="2" customWidth="1"/>
    <col min="27" max="30" width="8.625" customWidth="1"/>
    <col min="31" max="32" width="5.625" style="2" customWidth="1"/>
    <col min="33" max="36" width="8.625" customWidth="1"/>
    <col min="37" max="38" width="5.625" style="2" customWidth="1"/>
    <col min="39" max="42" width="8.625" customWidth="1"/>
    <col min="43" max="44" width="5.625" style="2" customWidth="1"/>
    <col min="45" max="48" width="8.5" customWidth="1"/>
    <col min="49" max="50" width="5.625" style="2" customWidth="1"/>
    <col min="51" max="54" width="8.5" customWidth="1"/>
    <col min="55" max="56" width="5.625" style="2" customWidth="1"/>
    <col min="57" max="60" width="8.5" customWidth="1"/>
    <col min="61" max="62" width="5.625" customWidth="1"/>
    <col min="63" max="66" width="8.5" customWidth="1"/>
    <col min="67" max="68" width="5.625" style="2" customWidth="1"/>
    <col min="69" max="72" width="8.5" customWidth="1"/>
  </cols>
  <sheetData>
    <row r="1" spans="1:86" s="62" customFormat="1" ht="23.25" customHeight="1" thickBot="1">
      <c r="A1" s="60"/>
      <c r="B1" s="61" t="s">
        <v>89</v>
      </c>
      <c r="D1" s="63"/>
      <c r="G1" s="64"/>
      <c r="H1" s="60"/>
      <c r="I1" s="64"/>
      <c r="J1" s="63"/>
      <c r="K1" s="64"/>
      <c r="M1" s="64"/>
      <c r="N1" s="64"/>
      <c r="O1" s="60"/>
      <c r="P1" s="63"/>
      <c r="Q1" s="60"/>
      <c r="R1" s="64"/>
      <c r="S1" s="64"/>
      <c r="T1" s="64"/>
      <c r="V1" s="63"/>
      <c r="X1" s="60"/>
      <c r="Y1" s="65"/>
      <c r="Z1" s="64"/>
      <c r="AB1" s="63"/>
      <c r="AE1" s="66"/>
      <c r="AF1" s="65"/>
      <c r="AH1" s="63"/>
      <c r="AK1" s="64"/>
      <c r="AL1" s="64"/>
      <c r="AN1" s="63"/>
      <c r="AP1" s="67"/>
      <c r="AQ1" s="68"/>
      <c r="AR1" s="64"/>
      <c r="AS1" s="60"/>
      <c r="AT1" s="69"/>
      <c r="AU1" s="60"/>
      <c r="AV1" s="65"/>
      <c r="AW1" s="64"/>
      <c r="AX1" s="64"/>
      <c r="BC1" s="64"/>
      <c r="BD1" s="64"/>
      <c r="BK1" s="67"/>
      <c r="BL1" s="67"/>
      <c r="BM1" s="67"/>
      <c r="BN1" s="67"/>
      <c r="BO1" s="64"/>
      <c r="BP1" s="70"/>
      <c r="BQ1" s="64"/>
      <c r="BR1" s="64"/>
      <c r="BS1" s="64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</row>
    <row r="2" spans="1:86" s="59" customFormat="1" ht="21.75" customHeight="1" thickBot="1">
      <c r="A2" s="246" t="s">
        <v>0</v>
      </c>
      <c r="B2" s="247"/>
      <c r="C2" s="247"/>
      <c r="D2" s="247"/>
      <c r="E2" s="247"/>
      <c r="F2" s="248"/>
      <c r="G2" s="247" t="s">
        <v>1</v>
      </c>
      <c r="H2" s="247"/>
      <c r="I2" s="247"/>
      <c r="J2" s="247"/>
      <c r="K2" s="247"/>
      <c r="L2" s="248"/>
      <c r="M2" s="246" t="s">
        <v>2</v>
      </c>
      <c r="N2" s="247"/>
      <c r="O2" s="247"/>
      <c r="P2" s="247"/>
      <c r="Q2" s="247"/>
      <c r="R2" s="248"/>
      <c r="S2" s="246" t="s">
        <v>3</v>
      </c>
      <c r="T2" s="247"/>
      <c r="U2" s="247"/>
      <c r="V2" s="247"/>
      <c r="W2" s="247"/>
      <c r="X2" s="248" t="s">
        <v>3</v>
      </c>
      <c r="Y2" s="246" t="s">
        <v>4</v>
      </c>
      <c r="Z2" s="247"/>
      <c r="AA2" s="247"/>
      <c r="AB2" s="247"/>
      <c r="AC2" s="247"/>
      <c r="AD2" s="248"/>
      <c r="AE2" s="246" t="s">
        <v>5</v>
      </c>
      <c r="AF2" s="247"/>
      <c r="AG2" s="247"/>
      <c r="AH2" s="247"/>
      <c r="AI2" s="247"/>
      <c r="AJ2" s="248"/>
      <c r="AK2" s="246" t="s">
        <v>6</v>
      </c>
      <c r="AL2" s="247" t="s">
        <v>5</v>
      </c>
      <c r="AM2" s="247"/>
      <c r="AN2" s="247"/>
      <c r="AO2" s="247"/>
      <c r="AP2" s="248"/>
      <c r="AQ2" s="246" t="s">
        <v>7</v>
      </c>
      <c r="AR2" s="247"/>
      <c r="AS2" s="247"/>
      <c r="AT2" s="247"/>
      <c r="AU2" s="247"/>
      <c r="AV2" s="248"/>
      <c r="AW2" s="246" t="s">
        <v>8</v>
      </c>
      <c r="AX2" s="247"/>
      <c r="AY2" s="247"/>
      <c r="AZ2" s="247"/>
      <c r="BA2" s="247"/>
      <c r="BB2" s="248" t="s">
        <v>7</v>
      </c>
      <c r="BC2" s="246" t="s">
        <v>9</v>
      </c>
      <c r="BD2" s="247"/>
      <c r="BE2" s="247"/>
      <c r="BF2" s="247"/>
      <c r="BG2" s="247"/>
      <c r="BH2" s="248"/>
      <c r="BI2" s="246" t="s">
        <v>10</v>
      </c>
      <c r="BJ2" s="247"/>
      <c r="BK2" s="247"/>
      <c r="BL2" s="247"/>
      <c r="BM2" s="247"/>
      <c r="BN2" s="247"/>
      <c r="BO2" s="246" t="s">
        <v>11</v>
      </c>
      <c r="BP2" s="247"/>
      <c r="BQ2" s="247" t="s">
        <v>9</v>
      </c>
      <c r="BR2" s="247"/>
      <c r="BS2" s="247"/>
      <c r="BT2" s="248"/>
    </row>
    <row r="3" spans="1:86" s="9" customFormat="1" ht="18" customHeight="1" thickBot="1">
      <c r="A3" s="78" t="s">
        <v>12</v>
      </c>
      <c r="B3" s="79" t="s">
        <v>13</v>
      </c>
      <c r="C3" s="79" t="s">
        <v>14</v>
      </c>
      <c r="D3" s="80" t="s">
        <v>64</v>
      </c>
      <c r="E3" s="79" t="s">
        <v>15</v>
      </c>
      <c r="F3" s="81" t="s">
        <v>16</v>
      </c>
      <c r="G3" s="79" t="s">
        <v>12</v>
      </c>
      <c r="H3" s="79" t="s">
        <v>13</v>
      </c>
      <c r="I3" s="79" t="s">
        <v>14</v>
      </c>
      <c r="J3" s="80" t="s">
        <v>64</v>
      </c>
      <c r="K3" s="79" t="s">
        <v>15</v>
      </c>
      <c r="L3" s="81" t="s">
        <v>16</v>
      </c>
      <c r="M3" s="78" t="s">
        <v>12</v>
      </c>
      <c r="N3" s="79" t="s">
        <v>13</v>
      </c>
      <c r="O3" s="79" t="s">
        <v>14</v>
      </c>
      <c r="P3" s="80" t="s">
        <v>64</v>
      </c>
      <c r="Q3" s="79" t="s">
        <v>15</v>
      </c>
      <c r="R3" s="81" t="s">
        <v>16</v>
      </c>
      <c r="S3" s="78" t="s">
        <v>12</v>
      </c>
      <c r="T3" s="79" t="s">
        <v>13</v>
      </c>
      <c r="U3" s="79" t="s">
        <v>14</v>
      </c>
      <c r="V3" s="80" t="s">
        <v>64</v>
      </c>
      <c r="W3" s="79" t="s">
        <v>15</v>
      </c>
      <c r="X3" s="81" t="s">
        <v>16</v>
      </c>
      <c r="Y3" s="78" t="s">
        <v>12</v>
      </c>
      <c r="Z3" s="79" t="s">
        <v>13</v>
      </c>
      <c r="AA3" s="79" t="s">
        <v>14</v>
      </c>
      <c r="AB3" s="80" t="s">
        <v>64</v>
      </c>
      <c r="AC3" s="79" t="s">
        <v>15</v>
      </c>
      <c r="AD3" s="81" t="s">
        <v>16</v>
      </c>
      <c r="AE3" s="78" t="s">
        <v>12</v>
      </c>
      <c r="AF3" s="79" t="s">
        <v>13</v>
      </c>
      <c r="AG3" s="79" t="s">
        <v>14</v>
      </c>
      <c r="AH3" s="80" t="s">
        <v>64</v>
      </c>
      <c r="AI3" s="79" t="s">
        <v>15</v>
      </c>
      <c r="AJ3" s="81" t="s">
        <v>16</v>
      </c>
      <c r="AK3" s="78" t="s">
        <v>12</v>
      </c>
      <c r="AL3" s="79" t="s">
        <v>13</v>
      </c>
      <c r="AM3" s="79" t="s">
        <v>14</v>
      </c>
      <c r="AN3" s="80" t="s">
        <v>64</v>
      </c>
      <c r="AO3" s="79" t="s">
        <v>15</v>
      </c>
      <c r="AP3" s="81" t="s">
        <v>16</v>
      </c>
      <c r="AQ3" s="78" t="s">
        <v>12</v>
      </c>
      <c r="AR3" s="79" t="s">
        <v>13</v>
      </c>
      <c r="AS3" s="79" t="s">
        <v>14</v>
      </c>
      <c r="AT3" s="80" t="s">
        <v>64</v>
      </c>
      <c r="AU3" s="79" t="s">
        <v>15</v>
      </c>
      <c r="AV3" s="81" t="s">
        <v>16</v>
      </c>
      <c r="AW3" s="78" t="s">
        <v>12</v>
      </c>
      <c r="AX3" s="79" t="s">
        <v>13</v>
      </c>
      <c r="AY3" s="79" t="s">
        <v>14</v>
      </c>
      <c r="AZ3" s="80" t="s">
        <v>64</v>
      </c>
      <c r="BA3" s="79" t="s">
        <v>15</v>
      </c>
      <c r="BB3" s="81" t="s">
        <v>16</v>
      </c>
      <c r="BC3" s="78" t="s">
        <v>12</v>
      </c>
      <c r="BD3" s="79" t="s">
        <v>13</v>
      </c>
      <c r="BE3" s="79" t="s">
        <v>14</v>
      </c>
      <c r="BF3" s="80" t="s">
        <v>64</v>
      </c>
      <c r="BG3" s="79" t="s">
        <v>15</v>
      </c>
      <c r="BH3" s="81" t="s">
        <v>16</v>
      </c>
      <c r="BI3" s="78" t="s">
        <v>12</v>
      </c>
      <c r="BJ3" s="79" t="s">
        <v>13</v>
      </c>
      <c r="BK3" s="79" t="s">
        <v>14</v>
      </c>
      <c r="BL3" s="80" t="s">
        <v>64</v>
      </c>
      <c r="BM3" s="79" t="s">
        <v>15</v>
      </c>
      <c r="BN3" s="79" t="s">
        <v>16</v>
      </c>
      <c r="BO3" s="86" t="s">
        <v>12</v>
      </c>
      <c r="BP3" s="87" t="s">
        <v>13</v>
      </c>
      <c r="BQ3" s="88" t="s">
        <v>14</v>
      </c>
      <c r="BR3" s="89" t="s">
        <v>64</v>
      </c>
      <c r="BS3" s="88" t="s">
        <v>15</v>
      </c>
      <c r="BT3" s="90" t="s">
        <v>16</v>
      </c>
    </row>
    <row r="4" spans="1:86" s="62" customFormat="1" ht="18" customHeight="1">
      <c r="A4" s="71" t="s">
        <v>13</v>
      </c>
      <c r="B4" s="72">
        <v>1</v>
      </c>
      <c r="C4" s="95"/>
      <c r="D4" s="96" t="s">
        <v>96</v>
      </c>
      <c r="E4" s="95"/>
      <c r="F4" s="97"/>
      <c r="G4" s="82" t="s">
        <v>17</v>
      </c>
      <c r="H4" s="83">
        <v>1</v>
      </c>
      <c r="I4" s="98"/>
      <c r="J4" s="98"/>
      <c r="K4" s="98"/>
      <c r="L4" s="99"/>
      <c r="M4" s="82" t="s">
        <v>17</v>
      </c>
      <c r="N4" s="83">
        <v>1</v>
      </c>
      <c r="O4" s="98"/>
      <c r="P4" s="98"/>
      <c r="Q4" s="98"/>
      <c r="R4" s="99"/>
      <c r="S4" s="100" t="s">
        <v>18</v>
      </c>
      <c r="T4" s="101">
        <v>1</v>
      </c>
      <c r="U4" s="102"/>
      <c r="V4" s="102"/>
      <c r="W4" s="102"/>
      <c r="X4" s="102"/>
      <c r="Y4" s="91" t="s">
        <v>23</v>
      </c>
      <c r="Z4" s="92">
        <v>1</v>
      </c>
      <c r="AA4" s="103"/>
      <c r="AB4" s="104" t="s">
        <v>90</v>
      </c>
      <c r="AC4" s="103"/>
      <c r="AD4" s="105"/>
      <c r="AE4" s="82" t="s">
        <v>12</v>
      </c>
      <c r="AF4" s="83">
        <v>1</v>
      </c>
      <c r="AG4" s="98"/>
      <c r="AH4" s="98"/>
      <c r="AI4" s="98"/>
      <c r="AJ4" s="99"/>
      <c r="AK4" s="101" t="s">
        <v>18</v>
      </c>
      <c r="AL4" s="101">
        <v>1</v>
      </c>
      <c r="AM4" s="101"/>
      <c r="AN4" s="101"/>
      <c r="AO4" s="101"/>
      <c r="AP4" s="106"/>
      <c r="AQ4" s="82" t="s">
        <v>17</v>
      </c>
      <c r="AR4" s="83">
        <v>1</v>
      </c>
      <c r="AS4" s="98"/>
      <c r="AT4" s="98"/>
      <c r="AU4" s="98"/>
      <c r="AV4" s="99"/>
      <c r="AW4" s="82" t="s">
        <v>21</v>
      </c>
      <c r="AX4" s="83">
        <v>1</v>
      </c>
      <c r="AY4" s="98"/>
      <c r="AZ4" s="98"/>
      <c r="BA4" s="98"/>
      <c r="BB4" s="99"/>
      <c r="BC4" s="72" t="s">
        <v>13</v>
      </c>
      <c r="BD4" s="72">
        <v>1</v>
      </c>
      <c r="BE4" s="95"/>
      <c r="BF4" s="95"/>
      <c r="BG4" s="95"/>
      <c r="BH4" s="95"/>
      <c r="BI4" s="91" t="s">
        <v>17</v>
      </c>
      <c r="BJ4" s="92">
        <v>1</v>
      </c>
      <c r="BK4" s="103"/>
      <c r="BL4" s="104" t="s">
        <v>99</v>
      </c>
      <c r="BM4" s="103"/>
      <c r="BN4" s="103"/>
      <c r="BO4" s="82" t="s">
        <v>21</v>
      </c>
      <c r="BP4" s="83">
        <v>1</v>
      </c>
      <c r="BQ4" s="98"/>
      <c r="BR4" s="98"/>
      <c r="BS4" s="98"/>
      <c r="BT4" s="99"/>
    </row>
    <row r="5" spans="1:86" s="62" customFormat="1" ht="18" customHeight="1">
      <c r="A5" s="73" t="s">
        <v>23</v>
      </c>
      <c r="B5" s="74">
        <v>2</v>
      </c>
      <c r="C5" s="107"/>
      <c r="D5" s="107"/>
      <c r="E5" s="107"/>
      <c r="F5" s="108"/>
      <c r="G5" s="73" t="s">
        <v>12</v>
      </c>
      <c r="H5" s="74">
        <v>2</v>
      </c>
      <c r="I5" s="107"/>
      <c r="J5" s="107"/>
      <c r="K5" s="107"/>
      <c r="L5" s="108"/>
      <c r="M5" s="73" t="s">
        <v>12</v>
      </c>
      <c r="N5" s="74">
        <v>2</v>
      </c>
      <c r="O5" s="107"/>
      <c r="P5" s="107"/>
      <c r="Q5" s="107"/>
      <c r="R5" s="108"/>
      <c r="S5" s="71" t="s">
        <v>13</v>
      </c>
      <c r="T5" s="72">
        <v>2</v>
      </c>
      <c r="U5" s="95"/>
      <c r="V5" s="95"/>
      <c r="W5" s="95"/>
      <c r="X5" s="95"/>
      <c r="Y5" s="73" t="s">
        <v>17</v>
      </c>
      <c r="Z5" s="74">
        <v>2</v>
      </c>
      <c r="AA5" s="107"/>
      <c r="AB5" s="107"/>
      <c r="AC5" s="107"/>
      <c r="AD5" s="108"/>
      <c r="AE5" s="73" t="s">
        <v>21</v>
      </c>
      <c r="AF5" s="74">
        <v>2</v>
      </c>
      <c r="AG5" s="107"/>
      <c r="AH5" s="107"/>
      <c r="AI5" s="107"/>
      <c r="AJ5" s="108"/>
      <c r="AK5" s="72" t="s">
        <v>13</v>
      </c>
      <c r="AL5" s="72">
        <v>2</v>
      </c>
      <c r="AM5" s="72"/>
      <c r="AN5" s="72"/>
      <c r="AO5" s="72"/>
      <c r="AP5" s="109"/>
      <c r="AQ5" s="73" t="s">
        <v>17</v>
      </c>
      <c r="AR5" s="74">
        <v>2</v>
      </c>
      <c r="AS5" s="107"/>
      <c r="AT5" s="107"/>
      <c r="AU5" s="107"/>
      <c r="AV5" s="108"/>
      <c r="AW5" s="71" t="s">
        <v>18</v>
      </c>
      <c r="AX5" s="72">
        <v>2</v>
      </c>
      <c r="AY5" s="95"/>
      <c r="AZ5" s="95"/>
      <c r="BA5" s="95"/>
      <c r="BB5" s="97"/>
      <c r="BC5" s="74" t="s">
        <v>23</v>
      </c>
      <c r="BD5" s="74">
        <v>2</v>
      </c>
      <c r="BE5" s="107"/>
      <c r="BF5" s="107"/>
      <c r="BG5" s="107"/>
      <c r="BH5" s="107"/>
      <c r="BI5" s="73" t="s">
        <v>12</v>
      </c>
      <c r="BJ5" s="74">
        <v>2</v>
      </c>
      <c r="BK5" s="107"/>
      <c r="BL5" s="107"/>
      <c r="BM5" s="107"/>
      <c r="BN5" s="107"/>
      <c r="BO5" s="71" t="s">
        <v>18</v>
      </c>
      <c r="BP5" s="72">
        <v>2</v>
      </c>
      <c r="BQ5" s="95"/>
      <c r="BR5" s="95"/>
      <c r="BS5" s="95"/>
      <c r="BT5" s="97"/>
    </row>
    <row r="6" spans="1:86" s="62" customFormat="1" ht="18" customHeight="1">
      <c r="A6" s="73" t="s">
        <v>17</v>
      </c>
      <c r="B6" s="74">
        <v>3</v>
      </c>
      <c r="C6" s="107"/>
      <c r="D6" s="107"/>
      <c r="E6" s="107"/>
      <c r="F6" s="108"/>
      <c r="G6" s="73" t="s">
        <v>21</v>
      </c>
      <c r="H6" s="74">
        <v>3</v>
      </c>
      <c r="I6" s="107"/>
      <c r="J6" s="107"/>
      <c r="K6" s="107"/>
      <c r="L6" s="108"/>
      <c r="M6" s="73" t="s">
        <v>21</v>
      </c>
      <c r="N6" s="74">
        <v>3</v>
      </c>
      <c r="O6" s="107"/>
      <c r="P6" s="107"/>
      <c r="Q6" s="107"/>
      <c r="R6" s="108"/>
      <c r="S6" s="73" t="s">
        <v>23</v>
      </c>
      <c r="T6" s="74">
        <v>3</v>
      </c>
      <c r="U6" s="107"/>
      <c r="V6" s="107"/>
      <c r="W6" s="107"/>
      <c r="X6" s="107"/>
      <c r="Y6" s="73" t="s">
        <v>17</v>
      </c>
      <c r="Z6" s="74">
        <v>3</v>
      </c>
      <c r="AA6" s="107"/>
      <c r="AB6" s="107"/>
      <c r="AC6" s="107"/>
      <c r="AD6" s="108"/>
      <c r="AE6" s="71" t="s">
        <v>18</v>
      </c>
      <c r="AF6" s="72">
        <v>3</v>
      </c>
      <c r="AG6" s="95"/>
      <c r="AH6" s="95"/>
      <c r="AI6" s="95"/>
      <c r="AJ6" s="97"/>
      <c r="AK6" s="74" t="s">
        <v>23</v>
      </c>
      <c r="AL6" s="74">
        <v>3</v>
      </c>
      <c r="AM6" s="107"/>
      <c r="AN6" s="107"/>
      <c r="AO6" s="107"/>
      <c r="AP6" s="108"/>
      <c r="AQ6" s="73" t="s">
        <v>12</v>
      </c>
      <c r="AR6" s="74">
        <v>3</v>
      </c>
      <c r="AS6" s="107"/>
      <c r="AT6" s="107"/>
      <c r="AU6" s="107"/>
      <c r="AV6" s="108"/>
      <c r="AW6" s="71" t="s">
        <v>13</v>
      </c>
      <c r="AX6" s="72">
        <v>3</v>
      </c>
      <c r="AY6" s="95"/>
      <c r="AZ6" s="95"/>
      <c r="BA6" s="95"/>
      <c r="BB6" s="97"/>
      <c r="BC6" s="74" t="s">
        <v>17</v>
      </c>
      <c r="BD6" s="74">
        <v>3</v>
      </c>
      <c r="BE6" s="107"/>
      <c r="BF6" s="107"/>
      <c r="BG6" s="107"/>
      <c r="BH6" s="107"/>
      <c r="BI6" s="73" t="s">
        <v>21</v>
      </c>
      <c r="BJ6" s="74">
        <v>3</v>
      </c>
      <c r="BK6" s="107"/>
      <c r="BL6" s="107"/>
      <c r="BM6" s="107"/>
      <c r="BN6" s="107"/>
      <c r="BO6" s="71" t="s">
        <v>13</v>
      </c>
      <c r="BP6" s="72">
        <v>3</v>
      </c>
      <c r="BQ6" s="95"/>
      <c r="BR6" s="95"/>
      <c r="BS6" s="95"/>
      <c r="BT6" s="97"/>
    </row>
    <row r="7" spans="1:86" s="62" customFormat="1" ht="18" customHeight="1">
      <c r="A7" s="73" t="s">
        <v>17</v>
      </c>
      <c r="B7" s="74">
        <v>4</v>
      </c>
      <c r="C7" s="107"/>
      <c r="D7" s="107"/>
      <c r="E7" s="107"/>
      <c r="F7" s="108"/>
      <c r="G7" s="71" t="s">
        <v>18</v>
      </c>
      <c r="H7" s="72">
        <v>4</v>
      </c>
      <c r="I7" s="95"/>
      <c r="J7" s="95"/>
      <c r="K7" s="95"/>
      <c r="L7" s="97"/>
      <c r="M7" s="71" t="s">
        <v>18</v>
      </c>
      <c r="N7" s="72">
        <v>4</v>
      </c>
      <c r="O7" s="95"/>
      <c r="P7" s="95"/>
      <c r="Q7" s="95"/>
      <c r="R7" s="97"/>
      <c r="S7" s="73" t="s">
        <v>17</v>
      </c>
      <c r="T7" s="74">
        <v>4</v>
      </c>
      <c r="U7" s="107"/>
      <c r="V7" s="107"/>
      <c r="W7" s="107"/>
      <c r="X7" s="107"/>
      <c r="Y7" s="73" t="s">
        <v>12</v>
      </c>
      <c r="Z7" s="74">
        <v>4</v>
      </c>
      <c r="AA7" s="107"/>
      <c r="AB7" s="107"/>
      <c r="AC7" s="107"/>
      <c r="AD7" s="108"/>
      <c r="AE7" s="71" t="s">
        <v>13</v>
      </c>
      <c r="AF7" s="72">
        <v>4</v>
      </c>
      <c r="AG7" s="95"/>
      <c r="AH7" s="95"/>
      <c r="AI7" s="95"/>
      <c r="AJ7" s="97"/>
      <c r="AK7" s="74" t="s">
        <v>17</v>
      </c>
      <c r="AL7" s="74">
        <v>4</v>
      </c>
      <c r="AM7" s="107"/>
      <c r="AN7" s="107"/>
      <c r="AO7" s="107"/>
      <c r="AP7" s="108"/>
      <c r="AQ7" s="73" t="s">
        <v>21</v>
      </c>
      <c r="AR7" s="74">
        <v>4</v>
      </c>
      <c r="AS7" s="107"/>
      <c r="AT7" s="107"/>
      <c r="AU7" s="107"/>
      <c r="AV7" s="108"/>
      <c r="AW7" s="73" t="s">
        <v>23</v>
      </c>
      <c r="AX7" s="74">
        <v>4</v>
      </c>
      <c r="AY7" s="107"/>
      <c r="AZ7" s="107"/>
      <c r="BA7" s="107"/>
      <c r="BB7" s="108"/>
      <c r="BC7" s="74" t="s">
        <v>17</v>
      </c>
      <c r="BD7" s="74">
        <v>4</v>
      </c>
      <c r="BE7" s="107"/>
      <c r="BF7" s="107"/>
      <c r="BG7" s="107"/>
      <c r="BH7" s="107"/>
      <c r="BI7" s="71" t="s">
        <v>18</v>
      </c>
      <c r="BJ7" s="72">
        <v>4</v>
      </c>
      <c r="BK7" s="95"/>
      <c r="BL7" s="95"/>
      <c r="BM7" s="95"/>
      <c r="BN7" s="95"/>
      <c r="BO7" s="73" t="s">
        <v>23</v>
      </c>
      <c r="BP7" s="74">
        <v>4</v>
      </c>
      <c r="BQ7" s="107"/>
      <c r="BR7" s="107"/>
      <c r="BS7" s="107"/>
      <c r="BT7" s="108"/>
    </row>
    <row r="8" spans="1:86" s="62" customFormat="1" ht="18" customHeight="1">
      <c r="A8" s="73" t="s">
        <v>12</v>
      </c>
      <c r="B8" s="74">
        <v>5</v>
      </c>
      <c r="C8" s="107" t="s">
        <v>102</v>
      </c>
      <c r="D8" s="107">
        <v>567</v>
      </c>
      <c r="E8" s="107"/>
      <c r="F8" s="108"/>
      <c r="G8" s="71" t="s">
        <v>13</v>
      </c>
      <c r="H8" s="72">
        <v>5</v>
      </c>
      <c r="I8" s="95"/>
      <c r="J8" s="95"/>
      <c r="K8" s="95"/>
      <c r="L8" s="97"/>
      <c r="M8" s="71" t="s">
        <v>13</v>
      </c>
      <c r="N8" s="72">
        <v>5</v>
      </c>
      <c r="O8" s="95"/>
      <c r="P8" s="95"/>
      <c r="Q8" s="95"/>
      <c r="R8" s="97"/>
      <c r="S8" s="73" t="s">
        <v>17</v>
      </c>
      <c r="T8" s="74">
        <v>5</v>
      </c>
      <c r="U8" s="107"/>
      <c r="V8" s="107"/>
      <c r="W8" s="107"/>
      <c r="X8" s="107"/>
      <c r="Y8" s="73" t="s">
        <v>21</v>
      </c>
      <c r="Z8" s="74">
        <v>5</v>
      </c>
      <c r="AA8" s="107"/>
      <c r="AB8" s="107"/>
      <c r="AC8" s="107"/>
      <c r="AD8" s="108"/>
      <c r="AE8" s="93" t="s">
        <v>23</v>
      </c>
      <c r="AF8" s="94">
        <v>5</v>
      </c>
      <c r="AG8" s="110"/>
      <c r="AH8" s="111" t="s">
        <v>93</v>
      </c>
      <c r="AI8" s="110"/>
      <c r="AJ8" s="112"/>
      <c r="AK8" s="74" t="s">
        <v>17</v>
      </c>
      <c r="AL8" s="74">
        <v>5</v>
      </c>
      <c r="AM8" s="107"/>
      <c r="AN8" s="107"/>
      <c r="AO8" s="107"/>
      <c r="AP8" s="108"/>
      <c r="AQ8" s="71" t="s">
        <v>18</v>
      </c>
      <c r="AR8" s="72">
        <v>5</v>
      </c>
      <c r="AS8" s="95"/>
      <c r="AT8" s="95"/>
      <c r="AU8" s="95"/>
      <c r="AV8" s="97"/>
      <c r="AW8" s="73" t="s">
        <v>17</v>
      </c>
      <c r="AX8" s="74">
        <v>5</v>
      </c>
      <c r="AY8" s="107"/>
      <c r="AZ8" s="107"/>
      <c r="BA8" s="107"/>
      <c r="BB8" s="108"/>
      <c r="BC8" s="74" t="s">
        <v>12</v>
      </c>
      <c r="BD8" s="74">
        <v>5</v>
      </c>
      <c r="BE8" s="107"/>
      <c r="BF8" s="107"/>
      <c r="BG8" s="107"/>
      <c r="BH8" s="107"/>
      <c r="BI8" s="71" t="s">
        <v>13</v>
      </c>
      <c r="BJ8" s="72">
        <v>5</v>
      </c>
      <c r="BK8" s="95"/>
      <c r="BL8" s="95"/>
      <c r="BM8" s="95"/>
      <c r="BN8" s="95"/>
      <c r="BO8" s="73" t="s">
        <v>17</v>
      </c>
      <c r="BP8" s="74">
        <v>5</v>
      </c>
      <c r="BQ8" s="107"/>
      <c r="BR8" s="107"/>
      <c r="BS8" s="107"/>
      <c r="BT8" s="108"/>
    </row>
    <row r="9" spans="1:86" s="62" customFormat="1" ht="18" customHeight="1">
      <c r="A9" s="73" t="s">
        <v>21</v>
      </c>
      <c r="B9" s="74">
        <v>6</v>
      </c>
      <c r="C9" s="107"/>
      <c r="D9" s="107"/>
      <c r="E9" s="107"/>
      <c r="F9" s="108"/>
      <c r="G9" s="73" t="s">
        <v>23</v>
      </c>
      <c r="H9" s="74">
        <v>6</v>
      </c>
      <c r="I9" s="107"/>
      <c r="J9" s="107"/>
      <c r="K9" s="107"/>
      <c r="L9" s="108"/>
      <c r="M9" s="73" t="s">
        <v>23</v>
      </c>
      <c r="N9" s="74">
        <v>6</v>
      </c>
      <c r="O9" s="107"/>
      <c r="P9" s="107"/>
      <c r="Q9" s="107"/>
      <c r="R9" s="108"/>
      <c r="S9" s="73" t="s">
        <v>12</v>
      </c>
      <c r="T9" s="74">
        <v>6</v>
      </c>
      <c r="U9" s="107"/>
      <c r="V9" s="107"/>
      <c r="W9" s="107"/>
      <c r="X9" s="107"/>
      <c r="Y9" s="71" t="s">
        <v>18</v>
      </c>
      <c r="Z9" s="72">
        <v>6</v>
      </c>
      <c r="AA9" s="95"/>
      <c r="AB9" s="95"/>
      <c r="AC9" s="95"/>
      <c r="AD9" s="97"/>
      <c r="AE9" s="73" t="s">
        <v>17</v>
      </c>
      <c r="AF9" s="74">
        <v>6</v>
      </c>
      <c r="AG9" s="107"/>
      <c r="AH9" s="107"/>
      <c r="AI9" s="107"/>
      <c r="AJ9" s="108"/>
      <c r="AK9" s="74" t="s">
        <v>12</v>
      </c>
      <c r="AL9" s="74">
        <v>6</v>
      </c>
      <c r="AM9" s="107"/>
      <c r="AN9" s="107"/>
      <c r="AO9" s="107"/>
      <c r="AP9" s="108"/>
      <c r="AQ9" s="71" t="s">
        <v>13</v>
      </c>
      <c r="AR9" s="72">
        <v>6</v>
      </c>
      <c r="AS9" s="95"/>
      <c r="AT9" s="95"/>
      <c r="AU9" s="95"/>
      <c r="AV9" s="97"/>
      <c r="AW9" s="73" t="s">
        <v>17</v>
      </c>
      <c r="AX9" s="74">
        <v>6</v>
      </c>
      <c r="AY9" s="107"/>
      <c r="AZ9" s="107"/>
      <c r="BA9" s="107"/>
      <c r="BB9" s="108"/>
      <c r="BC9" s="74" t="s">
        <v>21</v>
      </c>
      <c r="BD9" s="74">
        <v>6</v>
      </c>
      <c r="BE9" s="107"/>
      <c r="BF9" s="107"/>
      <c r="BG9" s="107"/>
      <c r="BH9" s="107"/>
      <c r="BI9" s="73" t="s">
        <v>23</v>
      </c>
      <c r="BJ9" s="74">
        <v>6</v>
      </c>
      <c r="BK9" s="107"/>
      <c r="BL9" s="107"/>
      <c r="BM9" s="107"/>
      <c r="BN9" s="107"/>
      <c r="BO9" s="73" t="s">
        <v>17</v>
      </c>
      <c r="BP9" s="74">
        <v>6</v>
      </c>
      <c r="BQ9" s="107"/>
      <c r="BR9" s="107"/>
      <c r="BS9" s="107"/>
      <c r="BT9" s="108"/>
    </row>
    <row r="10" spans="1:86" s="62" customFormat="1" ht="18" customHeight="1">
      <c r="A10" s="71" t="s">
        <v>18</v>
      </c>
      <c r="B10" s="72">
        <v>7</v>
      </c>
      <c r="C10" s="95"/>
      <c r="D10" s="95"/>
      <c r="E10" s="95"/>
      <c r="F10" s="97"/>
      <c r="G10" s="73" t="s">
        <v>17</v>
      </c>
      <c r="H10" s="74">
        <v>7</v>
      </c>
      <c r="I10" s="107"/>
      <c r="J10" s="107"/>
      <c r="K10" s="107"/>
      <c r="L10" s="108"/>
      <c r="M10" s="73" t="s">
        <v>17</v>
      </c>
      <c r="N10" s="74">
        <v>7</v>
      </c>
      <c r="O10" s="107"/>
      <c r="P10" s="107"/>
      <c r="Q10" s="107"/>
      <c r="R10" s="108"/>
      <c r="S10" s="73" t="s">
        <v>21</v>
      </c>
      <c r="T10" s="74">
        <v>7</v>
      </c>
      <c r="U10" s="107"/>
      <c r="V10" s="107"/>
      <c r="W10" s="107"/>
      <c r="X10" s="107"/>
      <c r="Y10" s="71" t="s">
        <v>13</v>
      </c>
      <c r="Z10" s="72">
        <v>7</v>
      </c>
      <c r="AA10" s="95"/>
      <c r="AB10" s="95"/>
      <c r="AC10" s="95"/>
      <c r="AD10" s="97"/>
      <c r="AE10" s="73" t="s">
        <v>17</v>
      </c>
      <c r="AF10" s="74">
        <v>7</v>
      </c>
      <c r="AG10" s="107"/>
      <c r="AH10" s="107"/>
      <c r="AI10" s="107"/>
      <c r="AJ10" s="108"/>
      <c r="AK10" s="74" t="s">
        <v>21</v>
      </c>
      <c r="AL10" s="74">
        <v>7</v>
      </c>
      <c r="AM10" s="107"/>
      <c r="AN10" s="107"/>
      <c r="AO10" s="107"/>
      <c r="AP10" s="108"/>
      <c r="AQ10" s="73" t="s">
        <v>23</v>
      </c>
      <c r="AR10" s="74">
        <v>7</v>
      </c>
      <c r="AS10" s="107"/>
      <c r="AT10" s="107"/>
      <c r="AU10" s="107"/>
      <c r="AV10" s="108"/>
      <c r="AW10" s="73" t="s">
        <v>12</v>
      </c>
      <c r="AX10" s="74">
        <v>7</v>
      </c>
      <c r="AY10" s="107"/>
      <c r="AZ10" s="107"/>
      <c r="BA10" s="107"/>
      <c r="BB10" s="108"/>
      <c r="BC10" s="72" t="s">
        <v>18</v>
      </c>
      <c r="BD10" s="72">
        <v>7</v>
      </c>
      <c r="BE10" s="95"/>
      <c r="BF10" s="95"/>
      <c r="BG10" s="95"/>
      <c r="BH10" s="95"/>
      <c r="BI10" s="73" t="s">
        <v>17</v>
      </c>
      <c r="BJ10" s="74">
        <v>7</v>
      </c>
      <c r="BK10" s="107"/>
      <c r="BL10" s="107"/>
      <c r="BM10" s="107"/>
      <c r="BN10" s="107"/>
      <c r="BO10" s="73" t="s">
        <v>12</v>
      </c>
      <c r="BP10" s="74">
        <v>7</v>
      </c>
      <c r="BQ10" s="107"/>
      <c r="BR10" s="107"/>
      <c r="BS10" s="107"/>
      <c r="BT10" s="108"/>
    </row>
    <row r="11" spans="1:86" s="62" customFormat="1" ht="18" customHeight="1">
      <c r="A11" s="71" t="s">
        <v>13</v>
      </c>
      <c r="B11" s="72">
        <v>8</v>
      </c>
      <c r="C11" s="95" t="s">
        <v>101</v>
      </c>
      <c r="D11" s="95">
        <v>539</v>
      </c>
      <c r="E11" s="95"/>
      <c r="F11" s="97"/>
      <c r="G11" s="73" t="s">
        <v>17</v>
      </c>
      <c r="H11" s="74">
        <v>8</v>
      </c>
      <c r="I11" s="107"/>
      <c r="J11" s="107"/>
      <c r="K11" s="107"/>
      <c r="L11" s="108"/>
      <c r="M11" s="73" t="s">
        <v>17</v>
      </c>
      <c r="N11" s="74">
        <v>8</v>
      </c>
      <c r="O11" s="107"/>
      <c r="P11" s="107"/>
      <c r="Q11" s="107"/>
      <c r="R11" s="108"/>
      <c r="S11" s="71" t="s">
        <v>18</v>
      </c>
      <c r="T11" s="72">
        <v>8</v>
      </c>
      <c r="U11" s="95"/>
      <c r="V11" s="95"/>
      <c r="W11" s="95"/>
      <c r="X11" s="95"/>
      <c r="Y11" s="93" t="s">
        <v>23</v>
      </c>
      <c r="Z11" s="94">
        <v>8</v>
      </c>
      <c r="AA11" s="110"/>
      <c r="AB11" s="111" t="s">
        <v>91</v>
      </c>
      <c r="AC11" s="110"/>
      <c r="AD11" s="112"/>
      <c r="AE11" s="73" t="s">
        <v>12</v>
      </c>
      <c r="AF11" s="74">
        <v>8</v>
      </c>
      <c r="AG11" s="107"/>
      <c r="AH11" s="107"/>
      <c r="AI11" s="107"/>
      <c r="AJ11" s="108"/>
      <c r="AK11" s="72" t="s">
        <v>18</v>
      </c>
      <c r="AL11" s="72">
        <v>8</v>
      </c>
      <c r="AM11" s="72"/>
      <c r="AN11" s="72"/>
      <c r="AO11" s="72"/>
      <c r="AP11" s="109"/>
      <c r="AQ11" s="73" t="s">
        <v>17</v>
      </c>
      <c r="AR11" s="74">
        <v>8</v>
      </c>
      <c r="AS11" s="107"/>
      <c r="AT11" s="107"/>
      <c r="AU11" s="107"/>
      <c r="AV11" s="108"/>
      <c r="AW11" s="73" t="s">
        <v>21</v>
      </c>
      <c r="AX11" s="74">
        <v>8</v>
      </c>
      <c r="AY11" s="107"/>
      <c r="AZ11" s="107"/>
      <c r="BA11" s="107"/>
      <c r="BB11" s="108"/>
      <c r="BC11" s="72" t="s">
        <v>13</v>
      </c>
      <c r="BD11" s="72">
        <v>8</v>
      </c>
      <c r="BE11" s="95"/>
      <c r="BF11" s="95"/>
      <c r="BG11" s="95"/>
      <c r="BH11" s="95"/>
      <c r="BI11" s="73" t="s">
        <v>17</v>
      </c>
      <c r="BJ11" s="74">
        <v>8</v>
      </c>
      <c r="BK11" s="107"/>
      <c r="BL11" s="107"/>
      <c r="BM11" s="107"/>
      <c r="BN11" s="107"/>
      <c r="BO11" s="73" t="s">
        <v>21</v>
      </c>
      <c r="BP11" s="74">
        <v>8</v>
      </c>
      <c r="BQ11" s="107"/>
      <c r="BR11" s="107"/>
      <c r="BS11" s="107"/>
      <c r="BT11" s="108"/>
    </row>
    <row r="12" spans="1:86" s="62" customFormat="1" ht="18" customHeight="1">
      <c r="A12" s="73" t="s">
        <v>23</v>
      </c>
      <c r="B12" s="74">
        <v>9</v>
      </c>
      <c r="C12" s="107"/>
      <c r="D12" s="107"/>
      <c r="E12" s="107"/>
      <c r="F12" s="108"/>
      <c r="G12" s="73" t="s">
        <v>12</v>
      </c>
      <c r="H12" s="74">
        <v>9</v>
      </c>
      <c r="I12" s="107"/>
      <c r="J12" s="107"/>
      <c r="K12" s="107"/>
      <c r="L12" s="108"/>
      <c r="M12" s="73" t="s">
        <v>12</v>
      </c>
      <c r="N12" s="74">
        <v>9</v>
      </c>
      <c r="O12" s="107"/>
      <c r="P12" s="107"/>
      <c r="Q12" s="107"/>
      <c r="R12" s="108"/>
      <c r="S12" s="71" t="s">
        <v>13</v>
      </c>
      <c r="T12" s="72">
        <v>9</v>
      </c>
      <c r="U12" s="95"/>
      <c r="V12" s="95"/>
      <c r="W12" s="95"/>
      <c r="X12" s="95"/>
      <c r="Y12" s="73" t="s">
        <v>17</v>
      </c>
      <c r="Z12" s="74">
        <v>9</v>
      </c>
      <c r="AA12" s="107"/>
      <c r="AB12" s="107"/>
      <c r="AC12" s="107"/>
      <c r="AD12" s="108"/>
      <c r="AE12" s="73" t="s">
        <v>21</v>
      </c>
      <c r="AF12" s="74">
        <v>9</v>
      </c>
      <c r="AG12" s="107"/>
      <c r="AH12" s="107"/>
      <c r="AI12" s="107"/>
      <c r="AJ12" s="108"/>
      <c r="AK12" s="72" t="s">
        <v>13</v>
      </c>
      <c r="AL12" s="72">
        <v>9</v>
      </c>
      <c r="AM12" s="72"/>
      <c r="AN12" s="72"/>
      <c r="AO12" s="72"/>
      <c r="AP12" s="109"/>
      <c r="AQ12" s="73" t="s">
        <v>17</v>
      </c>
      <c r="AR12" s="74">
        <v>9</v>
      </c>
      <c r="AS12" s="107"/>
      <c r="AT12" s="107"/>
      <c r="AU12" s="107"/>
      <c r="AV12" s="108"/>
      <c r="AW12" s="71" t="s">
        <v>18</v>
      </c>
      <c r="AX12" s="72">
        <v>9</v>
      </c>
      <c r="AY12" s="95"/>
      <c r="AZ12" s="95"/>
      <c r="BA12" s="95"/>
      <c r="BB12" s="97"/>
      <c r="BC12" s="74" t="s">
        <v>23</v>
      </c>
      <c r="BD12" s="74">
        <v>9</v>
      </c>
      <c r="BE12" s="107"/>
      <c r="BF12" s="107"/>
      <c r="BG12" s="107"/>
      <c r="BH12" s="107"/>
      <c r="BI12" s="73" t="s">
        <v>12</v>
      </c>
      <c r="BJ12" s="74">
        <v>9</v>
      </c>
      <c r="BK12" s="107"/>
      <c r="BL12" s="107"/>
      <c r="BM12" s="107"/>
      <c r="BN12" s="107"/>
      <c r="BO12" s="71" t="s">
        <v>18</v>
      </c>
      <c r="BP12" s="72">
        <v>9</v>
      </c>
      <c r="BQ12" s="95"/>
      <c r="BR12" s="95"/>
      <c r="BS12" s="95"/>
      <c r="BT12" s="97"/>
    </row>
    <row r="13" spans="1:86" s="62" customFormat="1" ht="18" customHeight="1">
      <c r="A13" s="73" t="s">
        <v>17</v>
      </c>
      <c r="B13" s="74">
        <v>10</v>
      </c>
      <c r="C13" s="107"/>
      <c r="D13" s="107"/>
      <c r="E13" s="107"/>
      <c r="F13" s="108"/>
      <c r="G13" s="73" t="s">
        <v>21</v>
      </c>
      <c r="H13" s="74">
        <v>10</v>
      </c>
      <c r="I13" s="107"/>
      <c r="J13" s="107"/>
      <c r="K13" s="107"/>
      <c r="L13" s="108"/>
      <c r="M13" s="73" t="s">
        <v>21</v>
      </c>
      <c r="N13" s="74">
        <v>10</v>
      </c>
      <c r="O13" s="107"/>
      <c r="P13" s="107"/>
      <c r="Q13" s="107"/>
      <c r="R13" s="108"/>
      <c r="S13" s="73" t="s">
        <v>23</v>
      </c>
      <c r="T13" s="74">
        <v>10</v>
      </c>
      <c r="U13" s="107"/>
      <c r="V13" s="107"/>
      <c r="W13" s="107"/>
      <c r="X13" s="107"/>
      <c r="Y13" s="73" t="s">
        <v>17</v>
      </c>
      <c r="Z13" s="74">
        <v>10</v>
      </c>
      <c r="AA13" s="107"/>
      <c r="AB13" s="107"/>
      <c r="AC13" s="107"/>
      <c r="AD13" s="108"/>
      <c r="AE13" s="71" t="s">
        <v>18</v>
      </c>
      <c r="AF13" s="72">
        <v>10</v>
      </c>
      <c r="AG13" s="95"/>
      <c r="AH13" s="95"/>
      <c r="AI13" s="95"/>
      <c r="AJ13" s="97"/>
      <c r="AK13" s="74" t="s">
        <v>23</v>
      </c>
      <c r="AL13" s="74">
        <v>10</v>
      </c>
      <c r="AM13" s="107"/>
      <c r="AN13" s="107"/>
      <c r="AO13" s="107"/>
      <c r="AP13" s="108"/>
      <c r="AQ13" s="73" t="s">
        <v>12</v>
      </c>
      <c r="AR13" s="74">
        <v>10</v>
      </c>
      <c r="AS13" s="107"/>
      <c r="AT13" s="107"/>
      <c r="AU13" s="107"/>
      <c r="AV13" s="108"/>
      <c r="AW13" s="71" t="s">
        <v>13</v>
      </c>
      <c r="AX13" s="72">
        <v>10</v>
      </c>
      <c r="AY13" s="95"/>
      <c r="AZ13" s="95"/>
      <c r="BA13" s="95"/>
      <c r="BB13" s="97"/>
      <c r="BC13" s="74" t="s">
        <v>17</v>
      </c>
      <c r="BD13" s="74">
        <v>10</v>
      </c>
      <c r="BE13" s="107"/>
      <c r="BF13" s="107"/>
      <c r="BG13" s="107"/>
      <c r="BH13" s="107"/>
      <c r="BI13" s="73" t="s">
        <v>21</v>
      </c>
      <c r="BJ13" s="74">
        <v>10</v>
      </c>
      <c r="BK13" s="107"/>
      <c r="BL13" s="107"/>
      <c r="BM13" s="107"/>
      <c r="BN13" s="107"/>
      <c r="BO13" s="71" t="s">
        <v>13</v>
      </c>
      <c r="BP13" s="72">
        <v>10</v>
      </c>
      <c r="BQ13" s="95"/>
      <c r="BR13" s="95"/>
      <c r="BS13" s="95"/>
      <c r="BT13" s="97"/>
    </row>
    <row r="14" spans="1:86" s="62" customFormat="1" ht="18" customHeight="1">
      <c r="A14" s="73" t="s">
        <v>17</v>
      </c>
      <c r="B14" s="74">
        <v>11</v>
      </c>
      <c r="C14" s="107" t="s">
        <v>105</v>
      </c>
      <c r="D14" s="107" t="s">
        <v>106</v>
      </c>
      <c r="E14" s="107"/>
      <c r="F14" s="108"/>
      <c r="G14" s="71" t="s">
        <v>18</v>
      </c>
      <c r="H14" s="72">
        <v>11</v>
      </c>
      <c r="I14" s="95"/>
      <c r="J14" s="95"/>
      <c r="K14" s="95"/>
      <c r="L14" s="97"/>
      <c r="M14" s="71" t="s">
        <v>18</v>
      </c>
      <c r="N14" s="72">
        <v>11</v>
      </c>
      <c r="O14" s="95"/>
      <c r="P14" s="95"/>
      <c r="Q14" s="95"/>
      <c r="R14" s="97"/>
      <c r="S14" s="73" t="s">
        <v>17</v>
      </c>
      <c r="T14" s="74">
        <v>11</v>
      </c>
      <c r="U14" s="107"/>
      <c r="V14" s="107"/>
      <c r="W14" s="107"/>
      <c r="X14" s="107"/>
      <c r="Y14" s="73" t="s">
        <v>12</v>
      </c>
      <c r="Z14" s="74">
        <v>11</v>
      </c>
      <c r="AA14" s="107"/>
      <c r="AB14" s="107"/>
      <c r="AC14" s="107"/>
      <c r="AD14" s="108"/>
      <c r="AE14" s="71" t="s">
        <v>13</v>
      </c>
      <c r="AF14" s="72">
        <v>11</v>
      </c>
      <c r="AG14" s="95"/>
      <c r="AH14" s="95"/>
      <c r="AI14" s="95"/>
      <c r="AJ14" s="97"/>
      <c r="AK14" s="74" t="s">
        <v>17</v>
      </c>
      <c r="AL14" s="74">
        <v>11</v>
      </c>
      <c r="AM14" s="107"/>
      <c r="AN14" s="107"/>
      <c r="AO14" s="107"/>
      <c r="AP14" s="108"/>
      <c r="AQ14" s="73" t="s">
        <v>21</v>
      </c>
      <c r="AR14" s="74">
        <v>11</v>
      </c>
      <c r="AS14" s="107"/>
      <c r="AT14" s="107"/>
      <c r="AU14" s="107"/>
      <c r="AV14" s="108"/>
      <c r="AW14" s="73" t="s">
        <v>23</v>
      </c>
      <c r="AX14" s="74">
        <v>11</v>
      </c>
      <c r="AY14" s="107"/>
      <c r="AZ14" s="107"/>
      <c r="BA14" s="107"/>
      <c r="BB14" s="108"/>
      <c r="BC14" s="74" t="s">
        <v>17</v>
      </c>
      <c r="BD14" s="74">
        <v>11</v>
      </c>
      <c r="BE14" s="107"/>
      <c r="BF14" s="107"/>
      <c r="BG14" s="107"/>
      <c r="BH14" s="107"/>
      <c r="BI14" s="93" t="s">
        <v>18</v>
      </c>
      <c r="BJ14" s="94">
        <v>11</v>
      </c>
      <c r="BK14" s="110"/>
      <c r="BL14" s="111" t="s">
        <v>98</v>
      </c>
      <c r="BM14" s="110"/>
      <c r="BN14" s="110"/>
      <c r="BO14" s="73" t="s">
        <v>23</v>
      </c>
      <c r="BP14" s="74">
        <v>11</v>
      </c>
      <c r="BQ14" s="107"/>
      <c r="BR14" s="107"/>
      <c r="BS14" s="107"/>
      <c r="BT14" s="108"/>
    </row>
    <row r="15" spans="1:86" s="62" customFormat="1" ht="18" customHeight="1">
      <c r="A15" s="73" t="s">
        <v>12</v>
      </c>
      <c r="B15" s="74">
        <v>12</v>
      </c>
      <c r="C15" s="107"/>
      <c r="D15" s="107" t="s">
        <v>115</v>
      </c>
      <c r="E15" s="107"/>
      <c r="F15" s="108">
        <f>2*37</f>
        <v>74</v>
      </c>
      <c r="G15" s="71" t="s">
        <v>13</v>
      </c>
      <c r="H15" s="72">
        <v>12</v>
      </c>
      <c r="I15" s="95"/>
      <c r="J15" s="95"/>
      <c r="K15" s="95"/>
      <c r="L15" s="97"/>
      <c r="M15" s="71" t="s">
        <v>13</v>
      </c>
      <c r="N15" s="72">
        <v>12</v>
      </c>
      <c r="O15" s="95"/>
      <c r="P15" s="95"/>
      <c r="Q15" s="95"/>
      <c r="R15" s="97"/>
      <c r="S15" s="73" t="s">
        <v>17</v>
      </c>
      <c r="T15" s="74">
        <v>12</v>
      </c>
      <c r="U15" s="107"/>
      <c r="V15" s="107"/>
      <c r="W15" s="107"/>
      <c r="X15" s="107"/>
      <c r="Y15" s="73" t="s">
        <v>21</v>
      </c>
      <c r="Z15" s="74">
        <v>12</v>
      </c>
      <c r="AA15" s="107"/>
      <c r="AB15" s="107"/>
      <c r="AC15" s="107"/>
      <c r="AD15" s="108"/>
      <c r="AE15" s="73" t="s">
        <v>23</v>
      </c>
      <c r="AF15" s="74">
        <v>12</v>
      </c>
      <c r="AG15" s="107"/>
      <c r="AH15" s="107"/>
      <c r="AI15" s="107"/>
      <c r="AJ15" s="108"/>
      <c r="AK15" s="74" t="s">
        <v>17</v>
      </c>
      <c r="AL15" s="74">
        <v>12</v>
      </c>
      <c r="AM15" s="107"/>
      <c r="AN15" s="107"/>
      <c r="AO15" s="107"/>
      <c r="AP15" s="108"/>
      <c r="AQ15" s="71" t="s">
        <v>18</v>
      </c>
      <c r="AR15" s="72">
        <v>12</v>
      </c>
      <c r="AS15" s="95"/>
      <c r="AT15" s="95"/>
      <c r="AU15" s="95"/>
      <c r="AV15" s="97"/>
      <c r="AW15" s="73" t="s">
        <v>17</v>
      </c>
      <c r="AX15" s="74">
        <v>12</v>
      </c>
      <c r="AY15" s="107"/>
      <c r="AZ15" s="107"/>
      <c r="BA15" s="107"/>
      <c r="BB15" s="108"/>
      <c r="BC15" s="74" t="s">
        <v>12</v>
      </c>
      <c r="BD15" s="74">
        <v>12</v>
      </c>
      <c r="BE15" s="107"/>
      <c r="BF15" s="107"/>
      <c r="BG15" s="107"/>
      <c r="BH15" s="107"/>
      <c r="BI15" s="71" t="s">
        <v>13</v>
      </c>
      <c r="BJ15" s="72">
        <v>12</v>
      </c>
      <c r="BK15" s="95"/>
      <c r="BL15" s="95"/>
      <c r="BM15" s="95"/>
      <c r="BN15" s="95"/>
      <c r="BO15" s="73" t="s">
        <v>17</v>
      </c>
      <c r="BP15" s="74">
        <v>12</v>
      </c>
      <c r="BQ15" s="107"/>
      <c r="BR15" s="107"/>
      <c r="BS15" s="107"/>
      <c r="BT15" s="108"/>
    </row>
    <row r="16" spans="1:86" s="62" customFormat="1" ht="18" customHeight="1">
      <c r="A16" s="73" t="s">
        <v>21</v>
      </c>
      <c r="B16" s="74">
        <v>13</v>
      </c>
      <c r="C16" s="107"/>
      <c r="D16" s="107" t="s">
        <v>115</v>
      </c>
      <c r="E16" s="107"/>
      <c r="F16" s="108">
        <f>2*37</f>
        <v>74</v>
      </c>
      <c r="G16" s="73" t="s">
        <v>23</v>
      </c>
      <c r="H16" s="74">
        <v>13</v>
      </c>
      <c r="I16" s="107"/>
      <c r="J16" s="107"/>
      <c r="K16" s="107"/>
      <c r="L16" s="108"/>
      <c r="M16" s="73" t="s">
        <v>23</v>
      </c>
      <c r="N16" s="74">
        <v>13</v>
      </c>
      <c r="O16" s="107"/>
      <c r="P16" s="107"/>
      <c r="Q16" s="107"/>
      <c r="R16" s="108"/>
      <c r="S16" s="73" t="s">
        <v>12</v>
      </c>
      <c r="T16" s="74">
        <v>13</v>
      </c>
      <c r="U16" s="107"/>
      <c r="V16" s="107"/>
      <c r="W16" s="107"/>
      <c r="X16" s="107"/>
      <c r="Y16" s="71" t="s">
        <v>18</v>
      </c>
      <c r="Z16" s="72">
        <v>13</v>
      </c>
      <c r="AA16" s="95"/>
      <c r="AB16" s="95"/>
      <c r="AC16" s="95"/>
      <c r="AD16" s="97"/>
      <c r="AE16" s="73" t="s">
        <v>17</v>
      </c>
      <c r="AF16" s="74">
        <v>13</v>
      </c>
      <c r="AG16" s="107"/>
      <c r="AH16" s="107"/>
      <c r="AI16" s="107"/>
      <c r="AJ16" s="108"/>
      <c r="AK16" s="74" t="s">
        <v>12</v>
      </c>
      <c r="AL16" s="74">
        <v>13</v>
      </c>
      <c r="AM16" s="107"/>
      <c r="AN16" s="107"/>
      <c r="AO16" s="107"/>
      <c r="AP16" s="108"/>
      <c r="AQ16" s="71" t="s">
        <v>13</v>
      </c>
      <c r="AR16" s="72">
        <v>13</v>
      </c>
      <c r="AS16" s="95"/>
      <c r="AT16" s="95"/>
      <c r="AU16" s="95"/>
      <c r="AV16" s="97"/>
      <c r="AW16" s="73" t="s">
        <v>17</v>
      </c>
      <c r="AX16" s="74">
        <v>13</v>
      </c>
      <c r="AY16" s="107"/>
      <c r="AZ16" s="107"/>
      <c r="BA16" s="107"/>
      <c r="BB16" s="108"/>
      <c r="BC16" s="74" t="s">
        <v>21</v>
      </c>
      <c r="BD16" s="74">
        <v>13</v>
      </c>
      <c r="BE16" s="107"/>
      <c r="BF16" s="107"/>
      <c r="BG16" s="107"/>
      <c r="BH16" s="107"/>
      <c r="BI16" s="73" t="s">
        <v>23</v>
      </c>
      <c r="BJ16" s="74">
        <v>13</v>
      </c>
      <c r="BK16" s="107"/>
      <c r="BL16" s="107"/>
      <c r="BM16" s="107"/>
      <c r="BN16" s="107"/>
      <c r="BO16" s="73" t="s">
        <v>17</v>
      </c>
      <c r="BP16" s="74">
        <v>13</v>
      </c>
      <c r="BQ16" s="107"/>
      <c r="BR16" s="107"/>
      <c r="BS16" s="107"/>
      <c r="BT16" s="108"/>
    </row>
    <row r="17" spans="1:72" s="62" customFormat="1" ht="18" customHeight="1">
      <c r="A17" s="71" t="s">
        <v>18</v>
      </c>
      <c r="B17" s="72">
        <v>14</v>
      </c>
      <c r="C17" s="95"/>
      <c r="D17" s="95"/>
      <c r="E17" s="95"/>
      <c r="F17" s="97"/>
      <c r="G17" s="73" t="s">
        <v>17</v>
      </c>
      <c r="H17" s="74">
        <v>14</v>
      </c>
      <c r="I17" s="107"/>
      <c r="J17" s="107"/>
      <c r="K17" s="107"/>
      <c r="L17" s="108"/>
      <c r="M17" s="73" t="s">
        <v>17</v>
      </c>
      <c r="N17" s="74">
        <v>14</v>
      </c>
      <c r="O17" s="107"/>
      <c r="P17" s="107"/>
      <c r="Q17" s="107"/>
      <c r="R17" s="108"/>
      <c r="S17" s="73" t="s">
        <v>21</v>
      </c>
      <c r="T17" s="74">
        <v>14</v>
      </c>
      <c r="U17" s="107"/>
      <c r="V17" s="107"/>
      <c r="W17" s="107"/>
      <c r="X17" s="107"/>
      <c r="Y17" s="71" t="s">
        <v>13</v>
      </c>
      <c r="Z17" s="72">
        <v>14</v>
      </c>
      <c r="AA17" s="95"/>
      <c r="AB17" s="95"/>
      <c r="AC17" s="95"/>
      <c r="AD17" s="97"/>
      <c r="AE17" s="73" t="s">
        <v>17</v>
      </c>
      <c r="AF17" s="74">
        <v>14</v>
      </c>
      <c r="AG17" s="107"/>
      <c r="AH17" s="107"/>
      <c r="AI17" s="107"/>
      <c r="AJ17" s="108"/>
      <c r="AK17" s="94" t="s">
        <v>21</v>
      </c>
      <c r="AL17" s="94">
        <v>14</v>
      </c>
      <c r="AM17" s="110"/>
      <c r="AN17" s="111" t="s">
        <v>94</v>
      </c>
      <c r="AO17" s="110"/>
      <c r="AP17" s="112"/>
      <c r="AQ17" s="73" t="s">
        <v>23</v>
      </c>
      <c r="AR17" s="74">
        <v>14</v>
      </c>
      <c r="AS17" s="107"/>
      <c r="AT17" s="107"/>
      <c r="AU17" s="107"/>
      <c r="AV17" s="108"/>
      <c r="AW17" s="73" t="s">
        <v>12</v>
      </c>
      <c r="AX17" s="74">
        <v>14</v>
      </c>
      <c r="AY17" s="107"/>
      <c r="AZ17" s="107"/>
      <c r="BA17" s="107"/>
      <c r="BB17" s="108"/>
      <c r="BC17" s="72" t="s">
        <v>18</v>
      </c>
      <c r="BD17" s="72">
        <v>14</v>
      </c>
      <c r="BE17" s="95"/>
      <c r="BF17" s="95"/>
      <c r="BG17" s="95"/>
      <c r="BH17" s="95"/>
      <c r="BI17" s="73" t="s">
        <v>17</v>
      </c>
      <c r="BJ17" s="74">
        <v>14</v>
      </c>
      <c r="BK17" s="107"/>
      <c r="BL17" s="107"/>
      <c r="BM17" s="107"/>
      <c r="BN17" s="107"/>
      <c r="BO17" s="73" t="s">
        <v>12</v>
      </c>
      <c r="BP17" s="74">
        <v>14</v>
      </c>
      <c r="BQ17" s="107"/>
      <c r="BR17" s="107"/>
      <c r="BS17" s="107"/>
      <c r="BT17" s="108"/>
    </row>
    <row r="18" spans="1:72" s="62" customFormat="1" ht="18" customHeight="1">
      <c r="A18" s="71" t="s">
        <v>13</v>
      </c>
      <c r="B18" s="72">
        <v>15</v>
      </c>
      <c r="C18" s="95"/>
      <c r="D18" s="95"/>
      <c r="E18" s="95"/>
      <c r="F18" s="97"/>
      <c r="G18" s="73" t="s">
        <v>17</v>
      </c>
      <c r="H18" s="74">
        <v>15</v>
      </c>
      <c r="I18" s="107"/>
      <c r="J18" s="107"/>
      <c r="K18" s="107"/>
      <c r="L18" s="108"/>
      <c r="M18" s="73" t="s">
        <v>17</v>
      </c>
      <c r="N18" s="74">
        <v>15</v>
      </c>
      <c r="O18" s="107"/>
      <c r="P18" s="107"/>
      <c r="Q18" s="107"/>
      <c r="R18" s="108"/>
      <c r="S18" s="71" t="s">
        <v>18</v>
      </c>
      <c r="T18" s="72">
        <v>15</v>
      </c>
      <c r="U18" s="95"/>
      <c r="V18" s="95"/>
      <c r="W18" s="95"/>
      <c r="X18" s="95"/>
      <c r="Y18" s="73" t="s">
        <v>23</v>
      </c>
      <c r="Z18" s="74">
        <v>15</v>
      </c>
      <c r="AA18" s="107"/>
      <c r="AB18" s="107"/>
      <c r="AC18" s="107"/>
      <c r="AD18" s="108"/>
      <c r="AE18" s="73" t="s">
        <v>12</v>
      </c>
      <c r="AF18" s="74">
        <v>15</v>
      </c>
      <c r="AG18" s="107"/>
      <c r="AH18" s="107"/>
      <c r="AI18" s="107"/>
      <c r="AJ18" s="108"/>
      <c r="AK18" s="72" t="s">
        <v>18</v>
      </c>
      <c r="AL18" s="72">
        <v>15</v>
      </c>
      <c r="AM18" s="72"/>
      <c r="AN18" s="72"/>
      <c r="AO18" s="72"/>
      <c r="AP18" s="109"/>
      <c r="AQ18" s="93" t="s">
        <v>17</v>
      </c>
      <c r="AR18" s="94">
        <v>15</v>
      </c>
      <c r="AS18" s="110"/>
      <c r="AT18" s="111" t="s">
        <v>97</v>
      </c>
      <c r="AU18" s="110"/>
      <c r="AV18" s="112"/>
      <c r="AW18" s="73" t="s">
        <v>21</v>
      </c>
      <c r="AX18" s="74">
        <v>15</v>
      </c>
      <c r="AY18" s="107"/>
      <c r="AZ18" s="107"/>
      <c r="BA18" s="107"/>
      <c r="BB18" s="108"/>
      <c r="BC18" s="72" t="s">
        <v>13</v>
      </c>
      <c r="BD18" s="72">
        <v>15</v>
      </c>
      <c r="BE18" s="95"/>
      <c r="BF18" s="95"/>
      <c r="BG18" s="95"/>
      <c r="BH18" s="95"/>
      <c r="BI18" s="73" t="s">
        <v>17</v>
      </c>
      <c r="BJ18" s="74">
        <v>15</v>
      </c>
      <c r="BK18" s="107"/>
      <c r="BL18" s="107"/>
      <c r="BM18" s="107"/>
      <c r="BN18" s="107"/>
      <c r="BO18" s="73" t="s">
        <v>21</v>
      </c>
      <c r="BP18" s="74">
        <v>15</v>
      </c>
      <c r="BQ18" s="107"/>
      <c r="BR18" s="107"/>
      <c r="BS18" s="107"/>
      <c r="BT18" s="108"/>
    </row>
    <row r="19" spans="1:72" s="62" customFormat="1" ht="18" customHeight="1">
      <c r="A19" s="73" t="s">
        <v>23</v>
      </c>
      <c r="B19" s="74">
        <v>16</v>
      </c>
      <c r="C19" s="107"/>
      <c r="D19" s="107" t="s">
        <v>115</v>
      </c>
      <c r="E19" s="107"/>
      <c r="F19" s="108">
        <f>2*37</f>
        <v>74</v>
      </c>
      <c r="G19" s="73" t="s">
        <v>12</v>
      </c>
      <c r="H19" s="74">
        <v>16</v>
      </c>
      <c r="I19" s="107"/>
      <c r="J19" s="107"/>
      <c r="K19" s="107"/>
      <c r="L19" s="108"/>
      <c r="M19" s="73" t="s">
        <v>12</v>
      </c>
      <c r="N19" s="74">
        <v>16</v>
      </c>
      <c r="O19" s="107"/>
      <c r="P19" s="107"/>
      <c r="Q19" s="107"/>
      <c r="R19" s="108"/>
      <c r="S19" s="71" t="s">
        <v>13</v>
      </c>
      <c r="T19" s="72">
        <v>16</v>
      </c>
      <c r="U19" s="95"/>
      <c r="V19" s="95"/>
      <c r="W19" s="95"/>
      <c r="X19" s="95"/>
      <c r="Y19" s="73" t="s">
        <v>17</v>
      </c>
      <c r="Z19" s="74">
        <v>16</v>
      </c>
      <c r="AA19" s="107"/>
      <c r="AB19" s="107"/>
      <c r="AC19" s="107"/>
      <c r="AD19" s="108"/>
      <c r="AE19" s="73" t="s">
        <v>21</v>
      </c>
      <c r="AF19" s="74">
        <v>16</v>
      </c>
      <c r="AG19" s="107"/>
      <c r="AH19" s="107"/>
      <c r="AI19" s="107"/>
      <c r="AJ19" s="108"/>
      <c r="AK19" s="72" t="s">
        <v>13</v>
      </c>
      <c r="AL19" s="72">
        <v>16</v>
      </c>
      <c r="AM19" s="72"/>
      <c r="AN19" s="72"/>
      <c r="AO19" s="72"/>
      <c r="AP19" s="109"/>
      <c r="AQ19" s="73" t="s">
        <v>17</v>
      </c>
      <c r="AR19" s="74">
        <v>16</v>
      </c>
      <c r="AS19" s="107"/>
      <c r="AT19" s="107"/>
      <c r="AU19" s="107"/>
      <c r="AV19" s="108"/>
      <c r="AW19" s="71" t="s">
        <v>18</v>
      </c>
      <c r="AX19" s="72">
        <v>16</v>
      </c>
      <c r="AY19" s="95"/>
      <c r="AZ19" s="95"/>
      <c r="BA19" s="95"/>
      <c r="BB19" s="97"/>
      <c r="BC19" s="74" t="s">
        <v>23</v>
      </c>
      <c r="BD19" s="74">
        <v>16</v>
      </c>
      <c r="BE19" s="107"/>
      <c r="BF19" s="107"/>
      <c r="BG19" s="107"/>
      <c r="BH19" s="107"/>
      <c r="BI19" s="73" t="s">
        <v>12</v>
      </c>
      <c r="BJ19" s="74">
        <v>16</v>
      </c>
      <c r="BK19" s="107"/>
      <c r="BL19" s="107"/>
      <c r="BM19" s="107"/>
      <c r="BN19" s="107"/>
      <c r="BO19" s="71" t="s">
        <v>18</v>
      </c>
      <c r="BP19" s="72">
        <v>16</v>
      </c>
      <c r="BQ19" s="95"/>
      <c r="BR19" s="95"/>
      <c r="BS19" s="95"/>
      <c r="BT19" s="97"/>
    </row>
    <row r="20" spans="1:72" s="62" customFormat="1" ht="18" customHeight="1">
      <c r="A20" s="73" t="s">
        <v>17</v>
      </c>
      <c r="B20" s="74">
        <v>17</v>
      </c>
      <c r="C20" s="107" t="s">
        <v>113</v>
      </c>
      <c r="D20" s="107" t="s">
        <v>114</v>
      </c>
      <c r="E20" s="107"/>
      <c r="F20" s="108"/>
      <c r="G20" s="73" t="s">
        <v>21</v>
      </c>
      <c r="H20" s="74">
        <v>17</v>
      </c>
      <c r="I20" s="107"/>
      <c r="J20" s="107"/>
      <c r="K20" s="107"/>
      <c r="L20" s="108"/>
      <c r="M20" s="73" t="s">
        <v>21</v>
      </c>
      <c r="N20" s="74">
        <v>17</v>
      </c>
      <c r="O20" s="107"/>
      <c r="P20" s="107"/>
      <c r="Q20" s="107"/>
      <c r="R20" s="108"/>
      <c r="S20" s="93" t="s">
        <v>23</v>
      </c>
      <c r="T20" s="94">
        <v>17</v>
      </c>
      <c r="U20" s="110"/>
      <c r="V20" s="111" t="s">
        <v>95</v>
      </c>
      <c r="W20" s="110"/>
      <c r="X20" s="110"/>
      <c r="Y20" s="73" t="s">
        <v>17</v>
      </c>
      <c r="Z20" s="74">
        <v>17</v>
      </c>
      <c r="AA20" s="107"/>
      <c r="AB20" s="107"/>
      <c r="AC20" s="107"/>
      <c r="AD20" s="108"/>
      <c r="AE20" s="71" t="s">
        <v>18</v>
      </c>
      <c r="AF20" s="72">
        <v>17</v>
      </c>
      <c r="AG20" s="95"/>
      <c r="AH20" s="95"/>
      <c r="AI20" s="95"/>
      <c r="AJ20" s="97"/>
      <c r="AK20" s="74" t="s">
        <v>23</v>
      </c>
      <c r="AL20" s="74">
        <v>17</v>
      </c>
      <c r="AM20" s="107"/>
      <c r="AN20" s="107"/>
      <c r="AO20" s="107"/>
      <c r="AP20" s="108"/>
      <c r="AQ20" s="73" t="s">
        <v>12</v>
      </c>
      <c r="AR20" s="74">
        <v>17</v>
      </c>
      <c r="AS20" s="107"/>
      <c r="AT20" s="107"/>
      <c r="AU20" s="107"/>
      <c r="AV20" s="108"/>
      <c r="AW20" s="71" t="s">
        <v>13</v>
      </c>
      <c r="AX20" s="72">
        <v>17</v>
      </c>
      <c r="AY20" s="95"/>
      <c r="AZ20" s="95"/>
      <c r="BA20" s="95"/>
      <c r="BB20" s="97"/>
      <c r="BC20" s="74" t="s">
        <v>17</v>
      </c>
      <c r="BD20" s="74">
        <v>17</v>
      </c>
      <c r="BE20" s="107"/>
      <c r="BF20" s="107"/>
      <c r="BG20" s="107"/>
      <c r="BH20" s="107"/>
      <c r="BI20" s="73" t="s">
        <v>21</v>
      </c>
      <c r="BJ20" s="74">
        <v>17</v>
      </c>
      <c r="BK20" s="107"/>
      <c r="BL20" s="107"/>
      <c r="BM20" s="107"/>
      <c r="BN20" s="107"/>
      <c r="BO20" s="71" t="s">
        <v>13</v>
      </c>
      <c r="BP20" s="72">
        <v>17</v>
      </c>
      <c r="BQ20" s="95"/>
      <c r="BR20" s="95"/>
      <c r="BS20" s="95"/>
      <c r="BT20" s="97"/>
    </row>
    <row r="21" spans="1:72" s="62" customFormat="1" ht="18" customHeight="1">
      <c r="A21" s="73" t="s">
        <v>17</v>
      </c>
      <c r="B21" s="74">
        <v>18</v>
      </c>
      <c r="C21" s="107"/>
      <c r="D21" s="107" t="s">
        <v>115</v>
      </c>
      <c r="E21" s="107"/>
      <c r="F21" s="108">
        <f t="shared" ref="F21:F23" si="0">2*37</f>
        <v>74</v>
      </c>
      <c r="G21" s="71" t="s">
        <v>18</v>
      </c>
      <c r="H21" s="72">
        <v>18</v>
      </c>
      <c r="I21" s="95"/>
      <c r="J21" s="95"/>
      <c r="K21" s="95"/>
      <c r="L21" s="97"/>
      <c r="M21" s="71" t="s">
        <v>18</v>
      </c>
      <c r="N21" s="72">
        <v>18</v>
      </c>
      <c r="O21" s="95"/>
      <c r="P21" s="95"/>
      <c r="Q21" s="95"/>
      <c r="R21" s="97"/>
      <c r="S21" s="73" t="s">
        <v>17</v>
      </c>
      <c r="T21" s="74">
        <v>18</v>
      </c>
      <c r="U21" s="107"/>
      <c r="V21" s="107"/>
      <c r="W21" s="107"/>
      <c r="X21" s="107"/>
      <c r="Y21" s="73" t="s">
        <v>12</v>
      </c>
      <c r="Z21" s="74">
        <v>18</v>
      </c>
      <c r="AA21" s="107"/>
      <c r="AB21" s="107"/>
      <c r="AC21" s="107"/>
      <c r="AD21" s="108"/>
      <c r="AE21" s="71" t="s">
        <v>13</v>
      </c>
      <c r="AF21" s="72">
        <v>18</v>
      </c>
      <c r="AG21" s="95"/>
      <c r="AH21" s="95"/>
      <c r="AI21" s="95"/>
      <c r="AJ21" s="97"/>
      <c r="AK21" s="74" t="s">
        <v>17</v>
      </c>
      <c r="AL21" s="74">
        <v>18</v>
      </c>
      <c r="AM21" s="107"/>
      <c r="AN21" s="107"/>
      <c r="AO21" s="107"/>
      <c r="AP21" s="108"/>
      <c r="AQ21" s="73" t="s">
        <v>21</v>
      </c>
      <c r="AR21" s="74">
        <v>18</v>
      </c>
      <c r="AS21" s="107"/>
      <c r="AT21" s="107"/>
      <c r="AU21" s="107"/>
      <c r="AV21" s="108"/>
      <c r="AW21" s="73" t="s">
        <v>23</v>
      </c>
      <c r="AX21" s="74">
        <v>18</v>
      </c>
      <c r="AY21" s="107"/>
      <c r="AZ21" s="107"/>
      <c r="BA21" s="107"/>
      <c r="BB21" s="108"/>
      <c r="BC21" s="74" t="s">
        <v>17</v>
      </c>
      <c r="BD21" s="74">
        <v>18</v>
      </c>
      <c r="BE21" s="107"/>
      <c r="BF21" s="107"/>
      <c r="BG21" s="107"/>
      <c r="BH21" s="107"/>
      <c r="BI21" s="71" t="s">
        <v>18</v>
      </c>
      <c r="BJ21" s="72">
        <v>18</v>
      </c>
      <c r="BK21" s="95"/>
      <c r="BL21" s="95"/>
      <c r="BM21" s="95"/>
      <c r="BN21" s="95"/>
      <c r="BO21" s="73" t="s">
        <v>23</v>
      </c>
      <c r="BP21" s="74">
        <v>18</v>
      </c>
      <c r="BQ21" s="107"/>
      <c r="BR21" s="107"/>
      <c r="BS21" s="107"/>
      <c r="BT21" s="108"/>
    </row>
    <row r="22" spans="1:72" s="62" customFormat="1" ht="18" customHeight="1">
      <c r="A22" s="73" t="s">
        <v>12</v>
      </c>
      <c r="B22" s="74">
        <v>19</v>
      </c>
      <c r="C22" s="107"/>
      <c r="D22" s="107" t="s">
        <v>115</v>
      </c>
      <c r="E22" s="107"/>
      <c r="F22" s="108">
        <f t="shared" si="0"/>
        <v>74</v>
      </c>
      <c r="G22" s="71" t="s">
        <v>13</v>
      </c>
      <c r="H22" s="72">
        <v>19</v>
      </c>
      <c r="I22" s="95"/>
      <c r="J22" s="95"/>
      <c r="K22" s="95"/>
      <c r="L22" s="97"/>
      <c r="M22" s="71" t="s">
        <v>13</v>
      </c>
      <c r="N22" s="72">
        <v>19</v>
      </c>
      <c r="O22" s="95"/>
      <c r="P22" s="95"/>
      <c r="Q22" s="95"/>
      <c r="R22" s="97"/>
      <c r="S22" s="73" t="s">
        <v>17</v>
      </c>
      <c r="T22" s="74">
        <v>19</v>
      </c>
      <c r="U22" s="107"/>
      <c r="V22" s="107"/>
      <c r="W22" s="107"/>
      <c r="X22" s="107"/>
      <c r="Y22" s="73" t="s">
        <v>21</v>
      </c>
      <c r="Z22" s="74">
        <v>19</v>
      </c>
      <c r="AA22" s="107"/>
      <c r="AB22" s="107"/>
      <c r="AC22" s="107"/>
      <c r="AD22" s="108"/>
      <c r="AE22" s="73" t="s">
        <v>23</v>
      </c>
      <c r="AF22" s="74">
        <v>19</v>
      </c>
      <c r="AG22" s="107"/>
      <c r="AH22" s="107"/>
      <c r="AI22" s="107"/>
      <c r="AJ22" s="108"/>
      <c r="AK22" s="74" t="s">
        <v>17</v>
      </c>
      <c r="AL22" s="74">
        <v>19</v>
      </c>
      <c r="AM22" s="107"/>
      <c r="AN22" s="107"/>
      <c r="AO22" s="107"/>
      <c r="AP22" s="108"/>
      <c r="AQ22" s="71" t="s">
        <v>18</v>
      </c>
      <c r="AR22" s="72">
        <v>19</v>
      </c>
      <c r="AS22" s="95"/>
      <c r="AT22" s="95"/>
      <c r="AU22" s="95"/>
      <c r="AV22" s="97"/>
      <c r="AW22" s="73" t="s">
        <v>17</v>
      </c>
      <c r="AX22" s="74">
        <v>19</v>
      </c>
      <c r="AY22" s="107"/>
      <c r="AZ22" s="107"/>
      <c r="BA22" s="107"/>
      <c r="BB22" s="108"/>
      <c r="BC22" s="74" t="s">
        <v>12</v>
      </c>
      <c r="BD22" s="74">
        <v>19</v>
      </c>
      <c r="BE22" s="107"/>
      <c r="BF22" s="107"/>
      <c r="BG22" s="107"/>
      <c r="BH22" s="107"/>
      <c r="BI22" s="71" t="s">
        <v>13</v>
      </c>
      <c r="BJ22" s="72">
        <v>19</v>
      </c>
      <c r="BK22" s="95"/>
      <c r="BL22" s="95"/>
      <c r="BM22" s="95"/>
      <c r="BN22" s="95"/>
      <c r="BO22" s="73" t="s">
        <v>17</v>
      </c>
      <c r="BP22" s="74">
        <v>19</v>
      </c>
      <c r="BQ22" s="107"/>
      <c r="BR22" s="107"/>
      <c r="BS22" s="107"/>
      <c r="BT22" s="108"/>
    </row>
    <row r="23" spans="1:72" s="62" customFormat="1" ht="18" customHeight="1">
      <c r="A23" s="73" t="s">
        <v>21</v>
      </c>
      <c r="B23" s="74">
        <v>20</v>
      </c>
      <c r="C23" s="107"/>
      <c r="D23" s="107" t="s">
        <v>115</v>
      </c>
      <c r="E23" s="107"/>
      <c r="F23" s="108">
        <f t="shared" si="0"/>
        <v>74</v>
      </c>
      <c r="G23" s="73" t="s">
        <v>23</v>
      </c>
      <c r="H23" s="74">
        <v>20</v>
      </c>
      <c r="I23" s="107"/>
      <c r="J23" s="107"/>
      <c r="K23" s="107"/>
      <c r="L23" s="108"/>
      <c r="M23" s="73" t="s">
        <v>23</v>
      </c>
      <c r="N23" s="74">
        <v>20</v>
      </c>
      <c r="O23" s="107"/>
      <c r="P23" s="107"/>
      <c r="Q23" s="107"/>
      <c r="R23" s="108"/>
      <c r="S23" s="73" t="s">
        <v>12</v>
      </c>
      <c r="T23" s="74">
        <v>20</v>
      </c>
      <c r="U23" s="107"/>
      <c r="V23" s="107"/>
      <c r="W23" s="107"/>
      <c r="X23" s="107"/>
      <c r="Y23" s="71" t="s">
        <v>18</v>
      </c>
      <c r="Z23" s="72">
        <v>20</v>
      </c>
      <c r="AA23" s="95"/>
      <c r="AB23" s="95"/>
      <c r="AC23" s="95"/>
      <c r="AD23" s="97"/>
      <c r="AE23" s="73" t="s">
        <v>17</v>
      </c>
      <c r="AF23" s="74">
        <v>20</v>
      </c>
      <c r="AG23" s="107"/>
      <c r="AH23" s="107"/>
      <c r="AI23" s="107"/>
      <c r="AJ23" s="108"/>
      <c r="AK23" s="74" t="s">
        <v>12</v>
      </c>
      <c r="AL23" s="74">
        <v>20</v>
      </c>
      <c r="AM23" s="107"/>
      <c r="AN23" s="107"/>
      <c r="AO23" s="107"/>
      <c r="AP23" s="108"/>
      <c r="AQ23" s="71" t="s">
        <v>13</v>
      </c>
      <c r="AR23" s="72">
        <v>20</v>
      </c>
      <c r="AS23" s="95"/>
      <c r="AT23" s="95"/>
      <c r="AU23" s="95"/>
      <c r="AV23" s="97"/>
      <c r="AW23" s="73" t="s">
        <v>17</v>
      </c>
      <c r="AX23" s="74">
        <v>20</v>
      </c>
      <c r="AY23" s="107"/>
      <c r="AZ23" s="107"/>
      <c r="BA23" s="107"/>
      <c r="BB23" s="108"/>
      <c r="BC23" s="74" t="s">
        <v>21</v>
      </c>
      <c r="BD23" s="74">
        <v>20</v>
      </c>
      <c r="BE23" s="107"/>
      <c r="BF23" s="107"/>
      <c r="BG23" s="107"/>
      <c r="BH23" s="107"/>
      <c r="BI23" s="73" t="s">
        <v>23</v>
      </c>
      <c r="BJ23" s="74">
        <v>20</v>
      </c>
      <c r="BK23" s="107"/>
      <c r="BL23" s="107"/>
      <c r="BM23" s="107"/>
      <c r="BN23" s="107"/>
      <c r="BO23" s="73" t="s">
        <v>17</v>
      </c>
      <c r="BP23" s="74">
        <v>20</v>
      </c>
      <c r="BQ23" s="107"/>
      <c r="BR23" s="107"/>
      <c r="BS23" s="107"/>
      <c r="BT23" s="108"/>
    </row>
    <row r="24" spans="1:72" s="62" customFormat="1" ht="18" customHeight="1">
      <c r="A24" s="71" t="s">
        <v>18</v>
      </c>
      <c r="B24" s="72">
        <v>21</v>
      </c>
      <c r="C24" s="95"/>
      <c r="D24" s="95"/>
      <c r="E24" s="95"/>
      <c r="F24" s="97"/>
      <c r="G24" s="73" t="s">
        <v>17</v>
      </c>
      <c r="H24" s="74">
        <v>21</v>
      </c>
      <c r="I24" s="107"/>
      <c r="J24" s="107"/>
      <c r="K24" s="107"/>
      <c r="L24" s="108"/>
      <c r="M24" s="73" t="s">
        <v>17</v>
      </c>
      <c r="N24" s="74">
        <v>21</v>
      </c>
      <c r="O24" s="107"/>
      <c r="P24" s="107"/>
      <c r="Q24" s="107"/>
      <c r="R24" s="108"/>
      <c r="S24" s="73" t="s">
        <v>21</v>
      </c>
      <c r="T24" s="74">
        <v>21</v>
      </c>
      <c r="U24" s="107"/>
      <c r="V24" s="107"/>
      <c r="W24" s="107"/>
      <c r="X24" s="107"/>
      <c r="Y24" s="71" t="s">
        <v>13</v>
      </c>
      <c r="Z24" s="72">
        <v>21</v>
      </c>
      <c r="AA24" s="95"/>
      <c r="AB24" s="95"/>
      <c r="AC24" s="95"/>
      <c r="AD24" s="97"/>
      <c r="AE24" s="73" t="s">
        <v>17</v>
      </c>
      <c r="AF24" s="74">
        <v>21</v>
      </c>
      <c r="AG24" s="107"/>
      <c r="AH24" s="107"/>
      <c r="AI24" s="107"/>
      <c r="AJ24" s="108"/>
      <c r="AK24" s="74" t="s">
        <v>21</v>
      </c>
      <c r="AL24" s="74">
        <v>21</v>
      </c>
      <c r="AM24" s="107"/>
      <c r="AN24" s="107"/>
      <c r="AO24" s="107"/>
      <c r="AP24" s="108"/>
      <c r="AQ24" s="73" t="s">
        <v>23</v>
      </c>
      <c r="AR24" s="74">
        <v>21</v>
      </c>
      <c r="AS24" s="107"/>
      <c r="AT24" s="107"/>
      <c r="AU24" s="107"/>
      <c r="AV24" s="108"/>
      <c r="AW24" s="73" t="s">
        <v>12</v>
      </c>
      <c r="AX24" s="74">
        <v>21</v>
      </c>
      <c r="AY24" s="107"/>
      <c r="AZ24" s="107"/>
      <c r="BA24" s="107"/>
      <c r="BB24" s="108"/>
      <c r="BC24" s="72" t="s">
        <v>18</v>
      </c>
      <c r="BD24" s="72">
        <v>21</v>
      </c>
      <c r="BE24" s="95"/>
      <c r="BF24" s="95"/>
      <c r="BG24" s="95"/>
      <c r="BH24" s="95"/>
      <c r="BI24" s="73" t="s">
        <v>17</v>
      </c>
      <c r="BJ24" s="74">
        <v>21</v>
      </c>
      <c r="BK24" s="107"/>
      <c r="BL24" s="107"/>
      <c r="BM24" s="107"/>
      <c r="BN24" s="107"/>
      <c r="BO24" s="73" t="s">
        <v>12</v>
      </c>
      <c r="BP24" s="74">
        <v>21</v>
      </c>
      <c r="BQ24" s="107"/>
      <c r="BR24" s="107"/>
      <c r="BS24" s="107"/>
      <c r="BT24" s="108"/>
    </row>
    <row r="25" spans="1:72" s="62" customFormat="1" ht="18" customHeight="1">
      <c r="A25" s="71" t="s">
        <v>13</v>
      </c>
      <c r="B25" s="72">
        <v>22</v>
      </c>
      <c r="C25" s="95"/>
      <c r="D25" s="95"/>
      <c r="E25" s="95"/>
      <c r="F25" s="97"/>
      <c r="G25" s="73" t="s">
        <v>17</v>
      </c>
      <c r="H25" s="74">
        <v>22</v>
      </c>
      <c r="I25" s="107"/>
      <c r="J25" s="107"/>
      <c r="K25" s="107"/>
      <c r="L25" s="108"/>
      <c r="M25" s="73" t="s">
        <v>17</v>
      </c>
      <c r="N25" s="74">
        <v>22</v>
      </c>
      <c r="O25" s="107"/>
      <c r="P25" s="107"/>
      <c r="Q25" s="107"/>
      <c r="R25" s="108"/>
      <c r="S25" s="71" t="s">
        <v>18</v>
      </c>
      <c r="T25" s="72">
        <v>22</v>
      </c>
      <c r="U25" s="95"/>
      <c r="V25" s="95"/>
      <c r="W25" s="95"/>
      <c r="X25" s="95"/>
      <c r="Y25" s="73" t="s">
        <v>23</v>
      </c>
      <c r="Z25" s="74">
        <v>22</v>
      </c>
      <c r="AA25" s="107"/>
      <c r="AB25" s="107"/>
      <c r="AC25" s="107"/>
      <c r="AD25" s="108"/>
      <c r="AE25" s="73" t="s">
        <v>12</v>
      </c>
      <c r="AF25" s="74">
        <v>22</v>
      </c>
      <c r="AG25" s="107"/>
      <c r="AH25" s="107"/>
      <c r="AI25" s="107"/>
      <c r="AJ25" s="108"/>
      <c r="AK25" s="72" t="s">
        <v>18</v>
      </c>
      <c r="AL25" s="72">
        <v>22</v>
      </c>
      <c r="AM25" s="72"/>
      <c r="AN25" s="72"/>
      <c r="AO25" s="72"/>
      <c r="AP25" s="109"/>
      <c r="AQ25" s="73" t="s">
        <v>17</v>
      </c>
      <c r="AR25" s="74">
        <v>22</v>
      </c>
      <c r="AS25" s="107"/>
      <c r="AT25" s="107"/>
      <c r="AU25" s="107"/>
      <c r="AV25" s="108"/>
      <c r="AW25" s="73" t="s">
        <v>21</v>
      </c>
      <c r="AX25" s="74">
        <v>22</v>
      </c>
      <c r="AY25" s="107"/>
      <c r="AZ25" s="107"/>
      <c r="BA25" s="107"/>
      <c r="BB25" s="108"/>
      <c r="BC25" s="72" t="s">
        <v>13</v>
      </c>
      <c r="BD25" s="72">
        <v>22</v>
      </c>
      <c r="BE25" s="95"/>
      <c r="BF25" s="95"/>
      <c r="BG25" s="95"/>
      <c r="BH25" s="95"/>
      <c r="BI25" s="73" t="s">
        <v>17</v>
      </c>
      <c r="BJ25" s="74">
        <v>22</v>
      </c>
      <c r="BK25" s="107"/>
      <c r="BL25" s="107"/>
      <c r="BM25" s="107"/>
      <c r="BN25" s="107"/>
      <c r="BO25" s="73" t="s">
        <v>21</v>
      </c>
      <c r="BP25" s="74">
        <v>22</v>
      </c>
      <c r="BQ25" s="107"/>
      <c r="BR25" s="107"/>
      <c r="BS25" s="107"/>
      <c r="BT25" s="108"/>
    </row>
    <row r="26" spans="1:72" s="62" customFormat="1" ht="18" customHeight="1">
      <c r="A26" s="73" t="s">
        <v>23</v>
      </c>
      <c r="B26" s="74">
        <v>23</v>
      </c>
      <c r="C26" s="107"/>
      <c r="D26" s="107" t="s">
        <v>115</v>
      </c>
      <c r="E26" s="107"/>
      <c r="F26" s="108">
        <f t="shared" ref="F26:F29" si="1">2*37</f>
        <v>74</v>
      </c>
      <c r="G26" s="73" t="s">
        <v>12</v>
      </c>
      <c r="H26" s="74">
        <v>23</v>
      </c>
      <c r="I26" s="107"/>
      <c r="J26" s="107"/>
      <c r="K26" s="107"/>
      <c r="L26" s="108"/>
      <c r="M26" s="73" t="s">
        <v>12</v>
      </c>
      <c r="N26" s="74">
        <v>23</v>
      </c>
      <c r="O26" s="107"/>
      <c r="P26" s="107"/>
      <c r="Q26" s="107"/>
      <c r="R26" s="108"/>
      <c r="S26" s="71" t="s">
        <v>13</v>
      </c>
      <c r="T26" s="72">
        <v>23</v>
      </c>
      <c r="U26" s="95"/>
      <c r="V26" s="95"/>
      <c r="W26" s="95"/>
      <c r="X26" s="95"/>
      <c r="Y26" s="73" t="s">
        <v>17</v>
      </c>
      <c r="Z26" s="74">
        <v>23</v>
      </c>
      <c r="AA26" s="107"/>
      <c r="AB26" s="107"/>
      <c r="AC26" s="107"/>
      <c r="AD26" s="108"/>
      <c r="AE26" s="73" t="s">
        <v>21</v>
      </c>
      <c r="AF26" s="74">
        <v>23</v>
      </c>
      <c r="AG26" s="107"/>
      <c r="AH26" s="107"/>
      <c r="AI26" s="107"/>
      <c r="AJ26" s="108"/>
      <c r="AK26" s="72" t="s">
        <v>13</v>
      </c>
      <c r="AL26" s="72">
        <v>23</v>
      </c>
      <c r="AM26" s="72"/>
      <c r="AN26" s="72"/>
      <c r="AO26" s="72"/>
      <c r="AP26" s="109"/>
      <c r="AQ26" s="73" t="s">
        <v>17</v>
      </c>
      <c r="AR26" s="74">
        <v>23</v>
      </c>
      <c r="AS26" s="107"/>
      <c r="AT26" s="107"/>
      <c r="AU26" s="107"/>
      <c r="AV26" s="108"/>
      <c r="AW26" s="71" t="s">
        <v>18</v>
      </c>
      <c r="AX26" s="72">
        <v>23</v>
      </c>
      <c r="AY26" s="95"/>
      <c r="AZ26" s="95"/>
      <c r="BA26" s="95"/>
      <c r="BB26" s="97"/>
      <c r="BC26" s="74" t="s">
        <v>23</v>
      </c>
      <c r="BD26" s="74">
        <v>23</v>
      </c>
      <c r="BE26" s="107"/>
      <c r="BF26" s="107"/>
      <c r="BG26" s="107"/>
      <c r="BH26" s="107"/>
      <c r="BI26" s="73" t="s">
        <v>12</v>
      </c>
      <c r="BJ26" s="74">
        <v>23</v>
      </c>
      <c r="BK26" s="107"/>
      <c r="BL26" s="107"/>
      <c r="BM26" s="107"/>
      <c r="BN26" s="107"/>
      <c r="BO26" s="71" t="s">
        <v>18</v>
      </c>
      <c r="BP26" s="72">
        <v>23</v>
      </c>
      <c r="BQ26" s="95"/>
      <c r="BR26" s="95"/>
      <c r="BS26" s="95"/>
      <c r="BT26" s="97"/>
    </row>
    <row r="27" spans="1:72" s="62" customFormat="1" ht="18" customHeight="1">
      <c r="A27" s="73" t="s">
        <v>17</v>
      </c>
      <c r="B27" s="74">
        <v>24</v>
      </c>
      <c r="C27" s="107"/>
      <c r="D27" s="107" t="s">
        <v>115</v>
      </c>
      <c r="E27" s="107"/>
      <c r="F27" s="108">
        <f t="shared" si="1"/>
        <v>74</v>
      </c>
      <c r="G27" s="73" t="s">
        <v>21</v>
      </c>
      <c r="H27" s="74">
        <v>24</v>
      </c>
      <c r="I27" s="107"/>
      <c r="J27" s="107"/>
      <c r="K27" s="107"/>
      <c r="L27" s="108"/>
      <c r="M27" s="73" t="s">
        <v>21</v>
      </c>
      <c r="N27" s="74">
        <v>24</v>
      </c>
      <c r="O27" s="107"/>
      <c r="P27" s="107"/>
      <c r="Q27" s="107"/>
      <c r="R27" s="108"/>
      <c r="S27" s="73" t="s">
        <v>23</v>
      </c>
      <c r="T27" s="74">
        <v>24</v>
      </c>
      <c r="U27" s="107"/>
      <c r="V27" s="107"/>
      <c r="W27" s="107"/>
      <c r="X27" s="107"/>
      <c r="Y27" s="73" t="s">
        <v>17</v>
      </c>
      <c r="Z27" s="74">
        <v>24</v>
      </c>
      <c r="AA27" s="107"/>
      <c r="AB27" s="107"/>
      <c r="AC27" s="107"/>
      <c r="AD27" s="108"/>
      <c r="AE27" s="71" t="s">
        <v>18</v>
      </c>
      <c r="AF27" s="72">
        <v>24</v>
      </c>
      <c r="AG27" s="95"/>
      <c r="AH27" s="95"/>
      <c r="AI27" s="95"/>
      <c r="AJ27" s="97"/>
      <c r="AK27" s="74" t="s">
        <v>23</v>
      </c>
      <c r="AL27" s="74">
        <v>24</v>
      </c>
      <c r="AM27" s="107"/>
      <c r="AN27" s="107"/>
      <c r="AO27" s="107"/>
      <c r="AP27" s="108"/>
      <c r="AQ27" s="73" t="s">
        <v>12</v>
      </c>
      <c r="AR27" s="74">
        <v>24</v>
      </c>
      <c r="AS27" s="107"/>
      <c r="AT27" s="107"/>
      <c r="AU27" s="107"/>
      <c r="AV27" s="108"/>
      <c r="AW27" s="71" t="s">
        <v>13</v>
      </c>
      <c r="AX27" s="72">
        <v>24</v>
      </c>
      <c r="AY27" s="95"/>
      <c r="AZ27" s="95"/>
      <c r="BA27" s="95"/>
      <c r="BB27" s="97"/>
      <c r="BC27" s="74" t="s">
        <v>17</v>
      </c>
      <c r="BD27" s="74">
        <v>24</v>
      </c>
      <c r="BE27" s="107"/>
      <c r="BF27" s="107"/>
      <c r="BG27" s="107"/>
      <c r="BH27" s="107"/>
      <c r="BI27" s="73" t="s">
        <v>21</v>
      </c>
      <c r="BJ27" s="74">
        <v>24</v>
      </c>
      <c r="BK27" s="107"/>
      <c r="BL27" s="107"/>
      <c r="BM27" s="107"/>
      <c r="BN27" s="107"/>
      <c r="BO27" s="71" t="s">
        <v>13</v>
      </c>
      <c r="BP27" s="72">
        <v>24</v>
      </c>
      <c r="BQ27" s="95"/>
      <c r="BR27" s="95"/>
      <c r="BS27" s="95"/>
      <c r="BT27" s="97"/>
    </row>
    <row r="28" spans="1:72" s="62" customFormat="1" ht="18" customHeight="1">
      <c r="A28" s="73" t="s">
        <v>17</v>
      </c>
      <c r="B28" s="74">
        <v>25</v>
      </c>
      <c r="C28" s="107"/>
      <c r="D28" s="107" t="s">
        <v>115</v>
      </c>
      <c r="E28" s="107"/>
      <c r="F28" s="108">
        <f t="shared" si="1"/>
        <v>74</v>
      </c>
      <c r="G28" s="71" t="s">
        <v>18</v>
      </c>
      <c r="H28" s="72">
        <v>25</v>
      </c>
      <c r="I28" s="95"/>
      <c r="J28" s="95"/>
      <c r="K28" s="95"/>
      <c r="L28" s="97"/>
      <c r="M28" s="71" t="s">
        <v>18</v>
      </c>
      <c r="N28" s="72">
        <v>25</v>
      </c>
      <c r="O28" s="95"/>
      <c r="P28" s="95"/>
      <c r="Q28" s="95"/>
      <c r="R28" s="97"/>
      <c r="S28" s="73" t="s">
        <v>17</v>
      </c>
      <c r="T28" s="74">
        <v>25</v>
      </c>
      <c r="U28" s="107"/>
      <c r="V28" s="107"/>
      <c r="W28" s="107"/>
      <c r="X28" s="107"/>
      <c r="Y28" s="93" t="s">
        <v>12</v>
      </c>
      <c r="Z28" s="94">
        <v>25</v>
      </c>
      <c r="AA28" s="110"/>
      <c r="AB28" s="111" t="s">
        <v>92</v>
      </c>
      <c r="AC28" s="110"/>
      <c r="AD28" s="112"/>
      <c r="AE28" s="71" t="s">
        <v>13</v>
      </c>
      <c r="AF28" s="72">
        <v>25</v>
      </c>
      <c r="AG28" s="95"/>
      <c r="AH28" s="95"/>
      <c r="AI28" s="95"/>
      <c r="AJ28" s="97"/>
      <c r="AK28" s="74" t="s">
        <v>17</v>
      </c>
      <c r="AL28" s="74">
        <v>25</v>
      </c>
      <c r="AM28" s="107"/>
      <c r="AN28" s="107"/>
      <c r="AO28" s="107"/>
      <c r="AP28" s="108"/>
      <c r="AQ28" s="73" t="s">
        <v>21</v>
      </c>
      <c r="AR28" s="74">
        <v>25</v>
      </c>
      <c r="AS28" s="107"/>
      <c r="AT28" s="107"/>
      <c r="AU28" s="107"/>
      <c r="AV28" s="108"/>
      <c r="AW28" s="73" t="s">
        <v>23</v>
      </c>
      <c r="AX28" s="74">
        <v>25</v>
      </c>
      <c r="AY28" s="107"/>
      <c r="AZ28" s="107"/>
      <c r="BA28" s="107"/>
      <c r="BB28" s="108"/>
      <c r="BC28" s="74" t="s">
        <v>17</v>
      </c>
      <c r="BD28" s="74">
        <v>25</v>
      </c>
      <c r="BE28" s="107"/>
      <c r="BF28" s="107"/>
      <c r="BG28" s="107"/>
      <c r="BH28" s="107"/>
      <c r="BI28" s="71" t="s">
        <v>18</v>
      </c>
      <c r="BJ28" s="72">
        <v>25</v>
      </c>
      <c r="BK28" s="95"/>
      <c r="BL28" s="95"/>
      <c r="BM28" s="95"/>
      <c r="BN28" s="95"/>
      <c r="BO28" s="93" t="s">
        <v>23</v>
      </c>
      <c r="BP28" s="94">
        <v>25</v>
      </c>
      <c r="BQ28" s="110"/>
      <c r="BR28" s="111" t="s">
        <v>100</v>
      </c>
      <c r="BS28" s="110"/>
      <c r="BT28" s="112"/>
    </row>
    <row r="29" spans="1:72" s="62" customFormat="1" ht="18" customHeight="1">
      <c r="A29" s="73" t="s">
        <v>12</v>
      </c>
      <c r="B29" s="74">
        <v>26</v>
      </c>
      <c r="C29" s="107"/>
      <c r="D29" s="107" t="s">
        <v>115</v>
      </c>
      <c r="E29" s="107"/>
      <c r="F29" s="108">
        <f t="shared" si="1"/>
        <v>74</v>
      </c>
      <c r="G29" s="71" t="s">
        <v>13</v>
      </c>
      <c r="H29" s="72">
        <v>26</v>
      </c>
      <c r="I29" s="95"/>
      <c r="J29" s="95"/>
      <c r="K29" s="95"/>
      <c r="L29" s="97"/>
      <c r="M29" s="71" t="s">
        <v>13</v>
      </c>
      <c r="N29" s="72">
        <v>26</v>
      </c>
      <c r="O29" s="95"/>
      <c r="P29" s="95"/>
      <c r="Q29" s="95"/>
      <c r="R29" s="97"/>
      <c r="S29" s="73" t="s">
        <v>17</v>
      </c>
      <c r="T29" s="74">
        <v>26</v>
      </c>
      <c r="U29" s="107"/>
      <c r="V29" s="107"/>
      <c r="W29" s="107"/>
      <c r="X29" s="107"/>
      <c r="Y29" s="73" t="s">
        <v>21</v>
      </c>
      <c r="Z29" s="74">
        <v>26</v>
      </c>
      <c r="AA29" s="107"/>
      <c r="AB29" s="107"/>
      <c r="AC29" s="107"/>
      <c r="AD29" s="108"/>
      <c r="AE29" s="73" t="s">
        <v>23</v>
      </c>
      <c r="AF29" s="74">
        <v>26</v>
      </c>
      <c r="AG29" s="107"/>
      <c r="AH29" s="107"/>
      <c r="AI29" s="107"/>
      <c r="AJ29" s="108"/>
      <c r="AK29" s="74" t="s">
        <v>17</v>
      </c>
      <c r="AL29" s="74">
        <v>26</v>
      </c>
      <c r="AM29" s="107"/>
      <c r="AN29" s="107"/>
      <c r="AO29" s="107"/>
      <c r="AP29" s="108"/>
      <c r="AQ29" s="71" t="s">
        <v>18</v>
      </c>
      <c r="AR29" s="72">
        <v>26</v>
      </c>
      <c r="AS29" s="95"/>
      <c r="AT29" s="95"/>
      <c r="AU29" s="95"/>
      <c r="AV29" s="97"/>
      <c r="AW29" s="73" t="s">
        <v>17</v>
      </c>
      <c r="AX29" s="74">
        <v>26</v>
      </c>
      <c r="AY29" s="107"/>
      <c r="AZ29" s="107"/>
      <c r="BA29" s="107"/>
      <c r="BB29" s="108"/>
      <c r="BC29" s="74" t="s">
        <v>12</v>
      </c>
      <c r="BD29" s="74">
        <v>26</v>
      </c>
      <c r="BE29" s="107"/>
      <c r="BF29" s="107"/>
      <c r="BG29" s="107"/>
      <c r="BH29" s="107"/>
      <c r="BI29" s="71" t="s">
        <v>13</v>
      </c>
      <c r="BJ29" s="72">
        <v>26</v>
      </c>
      <c r="BK29" s="95"/>
      <c r="BL29" s="95"/>
      <c r="BM29" s="95"/>
      <c r="BN29" s="95"/>
      <c r="BO29" s="73" t="s">
        <v>17</v>
      </c>
      <c r="BP29" s="74">
        <v>26</v>
      </c>
      <c r="BQ29" s="107"/>
      <c r="BR29" s="107"/>
      <c r="BS29" s="107"/>
      <c r="BT29" s="108"/>
    </row>
    <row r="30" spans="1:72" s="62" customFormat="1" ht="18" customHeight="1">
      <c r="A30" s="73" t="s">
        <v>21</v>
      </c>
      <c r="B30" s="74">
        <v>27</v>
      </c>
      <c r="C30" s="107" t="s">
        <v>118</v>
      </c>
      <c r="D30" s="62" t="s">
        <v>119</v>
      </c>
      <c r="E30" s="107"/>
      <c r="F30" s="108"/>
      <c r="G30" s="77" t="s">
        <v>23</v>
      </c>
      <c r="H30" s="74">
        <v>27</v>
      </c>
      <c r="I30" s="107"/>
      <c r="J30" s="107"/>
      <c r="K30" s="107"/>
      <c r="L30" s="108"/>
      <c r="M30" s="77" t="s">
        <v>23</v>
      </c>
      <c r="N30" s="74">
        <v>27</v>
      </c>
      <c r="O30" s="107"/>
      <c r="P30" s="107"/>
      <c r="Q30" s="107"/>
      <c r="R30" s="108"/>
      <c r="S30" s="73" t="s">
        <v>12</v>
      </c>
      <c r="T30" s="74">
        <v>27</v>
      </c>
      <c r="U30" s="107"/>
      <c r="V30" s="107"/>
      <c r="W30" s="107"/>
      <c r="X30" s="107"/>
      <c r="Y30" s="71" t="s">
        <v>18</v>
      </c>
      <c r="Z30" s="72">
        <v>27</v>
      </c>
      <c r="AA30" s="95"/>
      <c r="AB30" s="95"/>
      <c r="AC30" s="95"/>
      <c r="AD30" s="97"/>
      <c r="AE30" s="73" t="s">
        <v>17</v>
      </c>
      <c r="AF30" s="74">
        <v>27</v>
      </c>
      <c r="AG30" s="107"/>
      <c r="AH30" s="107"/>
      <c r="AI30" s="107"/>
      <c r="AJ30" s="108"/>
      <c r="AK30" s="74" t="s">
        <v>12</v>
      </c>
      <c r="AL30" s="74">
        <v>27</v>
      </c>
      <c r="AM30" s="107"/>
      <c r="AN30" s="107"/>
      <c r="AO30" s="107"/>
      <c r="AP30" s="108"/>
      <c r="AQ30" s="71" t="s">
        <v>13</v>
      </c>
      <c r="AR30" s="72">
        <v>27</v>
      </c>
      <c r="AS30" s="95"/>
      <c r="AT30" s="95"/>
      <c r="AU30" s="95"/>
      <c r="AV30" s="97"/>
      <c r="AW30" s="73" t="s">
        <v>17</v>
      </c>
      <c r="AX30" s="74">
        <v>27</v>
      </c>
      <c r="AY30" s="107"/>
      <c r="AZ30" s="107"/>
      <c r="BA30" s="107"/>
      <c r="BB30" s="108"/>
      <c r="BC30" s="74" t="s">
        <v>21</v>
      </c>
      <c r="BD30" s="74">
        <v>27</v>
      </c>
      <c r="BE30" s="107"/>
      <c r="BF30" s="107"/>
      <c r="BG30" s="107"/>
      <c r="BH30" s="107"/>
      <c r="BI30" s="77" t="s">
        <v>23</v>
      </c>
      <c r="BJ30" s="74">
        <v>27</v>
      </c>
      <c r="BK30" s="107"/>
      <c r="BL30" s="107"/>
      <c r="BM30" s="107"/>
      <c r="BN30" s="107"/>
      <c r="BO30" s="73" t="s">
        <v>17</v>
      </c>
      <c r="BP30" s="74">
        <v>27</v>
      </c>
      <c r="BQ30" s="107"/>
      <c r="BR30" s="107"/>
      <c r="BS30" s="107"/>
      <c r="BT30" s="108"/>
    </row>
    <row r="31" spans="1:72" s="62" customFormat="1" ht="18" customHeight="1">
      <c r="A31" s="71" t="s">
        <v>18</v>
      </c>
      <c r="B31" s="72">
        <v>28</v>
      </c>
      <c r="C31" s="95" t="s">
        <v>116</v>
      </c>
      <c r="D31" s="95" t="s">
        <v>117</v>
      </c>
      <c r="E31" s="95"/>
      <c r="F31" s="97"/>
      <c r="G31" s="77" t="s">
        <v>17</v>
      </c>
      <c r="H31" s="74">
        <v>28</v>
      </c>
      <c r="I31" s="107"/>
      <c r="J31" s="107"/>
      <c r="K31" s="107"/>
      <c r="L31" s="108"/>
      <c r="M31" s="77" t="s">
        <v>17</v>
      </c>
      <c r="N31" s="74">
        <v>28</v>
      </c>
      <c r="O31" s="107"/>
      <c r="P31" s="107"/>
      <c r="Q31" s="107"/>
      <c r="R31" s="108"/>
      <c r="S31" s="73" t="s">
        <v>21</v>
      </c>
      <c r="T31" s="74">
        <v>28</v>
      </c>
      <c r="U31" s="107"/>
      <c r="V31" s="107"/>
      <c r="W31" s="107"/>
      <c r="X31" s="107"/>
      <c r="Y31" s="71" t="s">
        <v>13</v>
      </c>
      <c r="Z31" s="72">
        <v>28</v>
      </c>
      <c r="AA31" s="95"/>
      <c r="AB31" s="95"/>
      <c r="AC31" s="95"/>
      <c r="AD31" s="97"/>
      <c r="AE31" s="73" t="s">
        <v>17</v>
      </c>
      <c r="AF31" s="74">
        <v>28</v>
      </c>
      <c r="AG31" s="107"/>
      <c r="AH31" s="107"/>
      <c r="AI31" s="107"/>
      <c r="AJ31" s="108"/>
      <c r="AK31" s="74" t="s">
        <v>21</v>
      </c>
      <c r="AL31" s="74">
        <v>28</v>
      </c>
      <c r="AM31" s="107"/>
      <c r="AN31" s="107"/>
      <c r="AO31" s="107"/>
      <c r="AP31" s="108"/>
      <c r="AQ31" s="73" t="s">
        <v>23</v>
      </c>
      <c r="AR31" s="74">
        <v>28</v>
      </c>
      <c r="AS31" s="107"/>
      <c r="AT31" s="107"/>
      <c r="AU31" s="107"/>
      <c r="AV31" s="108"/>
      <c r="AW31" s="73" t="s">
        <v>12</v>
      </c>
      <c r="AX31" s="74">
        <v>28</v>
      </c>
      <c r="AY31" s="107"/>
      <c r="AZ31" s="107"/>
      <c r="BA31" s="107"/>
      <c r="BB31" s="108"/>
      <c r="BC31" s="72" t="s">
        <v>18</v>
      </c>
      <c r="BD31" s="72">
        <v>28</v>
      </c>
      <c r="BE31" s="95"/>
      <c r="BF31" s="95"/>
      <c r="BG31" s="95"/>
      <c r="BH31" s="95"/>
      <c r="BI31" s="77" t="s">
        <v>17</v>
      </c>
      <c r="BJ31" s="74">
        <v>28</v>
      </c>
      <c r="BK31" s="107"/>
      <c r="BL31" s="107"/>
      <c r="BM31" s="107"/>
      <c r="BN31" s="107"/>
      <c r="BO31" s="73" t="s">
        <v>12</v>
      </c>
      <c r="BP31" s="74">
        <v>28</v>
      </c>
      <c r="BQ31" s="107"/>
      <c r="BR31" s="107"/>
      <c r="BS31" s="107"/>
      <c r="BT31" s="108"/>
    </row>
    <row r="32" spans="1:72" s="62" customFormat="1" ht="18" customHeight="1">
      <c r="A32" s="71" t="s">
        <v>13</v>
      </c>
      <c r="B32" s="72">
        <v>29</v>
      </c>
      <c r="C32" s="95"/>
      <c r="D32" s="95"/>
      <c r="E32" s="95"/>
      <c r="F32" s="97"/>
      <c r="G32" s="113"/>
      <c r="H32" s="107"/>
      <c r="I32" s="107"/>
      <c r="J32" s="107"/>
      <c r="K32" s="107"/>
      <c r="L32" s="108"/>
      <c r="M32" s="77" t="s">
        <v>17</v>
      </c>
      <c r="N32" s="74">
        <v>29</v>
      </c>
      <c r="O32" s="107"/>
      <c r="P32" s="107"/>
      <c r="Q32" s="107"/>
      <c r="R32" s="108"/>
      <c r="S32" s="71" t="s">
        <v>18</v>
      </c>
      <c r="T32" s="72">
        <v>29</v>
      </c>
      <c r="U32" s="95"/>
      <c r="V32" s="95"/>
      <c r="W32" s="95"/>
      <c r="X32" s="95"/>
      <c r="Y32" s="73" t="s">
        <v>23</v>
      </c>
      <c r="Z32" s="74">
        <v>29</v>
      </c>
      <c r="AA32" s="107"/>
      <c r="AB32" s="107"/>
      <c r="AC32" s="107"/>
      <c r="AD32" s="108"/>
      <c r="AE32" s="73" t="s">
        <v>12</v>
      </c>
      <c r="AF32" s="74">
        <v>29</v>
      </c>
      <c r="AG32" s="107"/>
      <c r="AH32" s="107"/>
      <c r="AI32" s="107"/>
      <c r="AJ32" s="108"/>
      <c r="AK32" s="72" t="s">
        <v>18</v>
      </c>
      <c r="AL32" s="72">
        <v>29</v>
      </c>
      <c r="AM32" s="72"/>
      <c r="AN32" s="72"/>
      <c r="AO32" s="72"/>
      <c r="AP32" s="109"/>
      <c r="AQ32" s="73" t="s">
        <v>17</v>
      </c>
      <c r="AR32" s="74">
        <v>29</v>
      </c>
      <c r="AS32" s="107"/>
      <c r="AT32" s="107"/>
      <c r="AU32" s="107"/>
      <c r="AV32" s="108"/>
      <c r="AW32" s="73" t="s">
        <v>21</v>
      </c>
      <c r="AX32" s="74">
        <v>29</v>
      </c>
      <c r="AY32" s="107"/>
      <c r="AZ32" s="107"/>
      <c r="BA32" s="107"/>
      <c r="BB32" s="108"/>
      <c r="BC32" s="72" t="s">
        <v>13</v>
      </c>
      <c r="BD32" s="72">
        <v>29</v>
      </c>
      <c r="BE32" s="95"/>
      <c r="BF32" s="95"/>
      <c r="BG32" s="95"/>
      <c r="BH32" s="95"/>
      <c r="BI32" s="73" t="s">
        <v>17</v>
      </c>
      <c r="BJ32" s="74">
        <v>29</v>
      </c>
      <c r="BK32" s="107"/>
      <c r="BL32" s="107"/>
      <c r="BM32" s="107"/>
      <c r="BN32" s="107"/>
      <c r="BO32" s="73" t="s">
        <v>21</v>
      </c>
      <c r="BP32" s="74">
        <v>29</v>
      </c>
      <c r="BQ32" s="107"/>
      <c r="BR32" s="107"/>
      <c r="BS32" s="107"/>
      <c r="BT32" s="108"/>
    </row>
    <row r="33" spans="1:72" s="62" customFormat="1" ht="18" customHeight="1">
      <c r="A33" s="73" t="s">
        <v>23</v>
      </c>
      <c r="B33" s="74">
        <v>30</v>
      </c>
      <c r="C33" s="107"/>
      <c r="D33" s="107" t="s">
        <v>115</v>
      </c>
      <c r="E33" s="107"/>
      <c r="F33" s="108">
        <f t="shared" ref="F33:F34" si="2">2*37</f>
        <v>74</v>
      </c>
      <c r="G33" s="113"/>
      <c r="H33" s="107"/>
      <c r="I33" s="107"/>
      <c r="J33" s="107"/>
      <c r="K33" s="107"/>
      <c r="L33" s="108"/>
      <c r="M33" s="77" t="s">
        <v>12</v>
      </c>
      <c r="N33" s="74">
        <v>30</v>
      </c>
      <c r="O33" s="107"/>
      <c r="P33" s="107"/>
      <c r="Q33" s="107"/>
      <c r="R33" s="108"/>
      <c r="S33" s="71" t="s">
        <v>13</v>
      </c>
      <c r="T33" s="72">
        <v>30</v>
      </c>
      <c r="U33" s="95"/>
      <c r="V33" s="95"/>
      <c r="W33" s="95"/>
      <c r="X33" s="95"/>
      <c r="Y33" s="73" t="s">
        <v>17</v>
      </c>
      <c r="Z33" s="74">
        <v>30</v>
      </c>
      <c r="AA33" s="107"/>
      <c r="AB33" s="107"/>
      <c r="AC33" s="107"/>
      <c r="AD33" s="108"/>
      <c r="AE33" s="73" t="s">
        <v>21</v>
      </c>
      <c r="AF33" s="74">
        <v>30</v>
      </c>
      <c r="AG33" s="107"/>
      <c r="AH33" s="107"/>
      <c r="AI33" s="107"/>
      <c r="AJ33" s="108"/>
      <c r="AK33" s="72" t="s">
        <v>13</v>
      </c>
      <c r="AL33" s="72">
        <v>30</v>
      </c>
      <c r="AM33" s="72"/>
      <c r="AN33" s="72"/>
      <c r="AO33" s="72"/>
      <c r="AP33" s="109"/>
      <c r="AQ33" s="73" t="s">
        <v>17</v>
      </c>
      <c r="AR33" s="74">
        <v>30</v>
      </c>
      <c r="AS33" s="107"/>
      <c r="AT33" s="107"/>
      <c r="AU33" s="107"/>
      <c r="AV33" s="108"/>
      <c r="AW33" s="71" t="s">
        <v>18</v>
      </c>
      <c r="AX33" s="72">
        <v>30</v>
      </c>
      <c r="AY33" s="95"/>
      <c r="AZ33" s="95"/>
      <c r="BA33" s="95"/>
      <c r="BB33" s="97"/>
      <c r="BC33" s="74" t="s">
        <v>23</v>
      </c>
      <c r="BD33" s="74">
        <v>30</v>
      </c>
      <c r="BE33" s="107"/>
      <c r="BF33" s="107"/>
      <c r="BG33" s="107"/>
      <c r="BH33" s="107"/>
      <c r="BI33" s="73" t="s">
        <v>12</v>
      </c>
      <c r="BJ33" s="74">
        <v>30</v>
      </c>
      <c r="BK33" s="107"/>
      <c r="BL33" s="107"/>
      <c r="BM33" s="107"/>
      <c r="BN33" s="107"/>
      <c r="BO33" s="71" t="s">
        <v>18</v>
      </c>
      <c r="BP33" s="72">
        <v>30</v>
      </c>
      <c r="BQ33" s="95"/>
      <c r="BR33" s="95"/>
      <c r="BS33" s="95"/>
      <c r="BT33" s="97"/>
    </row>
    <row r="34" spans="1:72" s="62" customFormat="1" ht="18" customHeight="1" thickBot="1">
      <c r="A34" s="75" t="s">
        <v>17</v>
      </c>
      <c r="B34" s="76">
        <v>31</v>
      </c>
      <c r="C34" s="114"/>
      <c r="D34" s="107" t="s">
        <v>115</v>
      </c>
      <c r="E34" s="107"/>
      <c r="F34" s="108">
        <f t="shared" si="2"/>
        <v>74</v>
      </c>
      <c r="G34" s="116"/>
      <c r="H34" s="114"/>
      <c r="I34" s="114"/>
      <c r="J34" s="114"/>
      <c r="K34" s="114"/>
      <c r="L34" s="115"/>
      <c r="M34" s="84" t="s">
        <v>21</v>
      </c>
      <c r="N34" s="76">
        <v>31</v>
      </c>
      <c r="O34" s="114"/>
      <c r="P34" s="114"/>
      <c r="Q34" s="114"/>
      <c r="R34" s="115"/>
      <c r="S34" s="75"/>
      <c r="T34" s="76"/>
      <c r="U34" s="114"/>
      <c r="V34" s="114"/>
      <c r="W34" s="114"/>
      <c r="X34" s="114"/>
      <c r="Y34" s="75" t="s">
        <v>17</v>
      </c>
      <c r="Z34" s="76">
        <v>31</v>
      </c>
      <c r="AA34" s="114"/>
      <c r="AB34" s="114"/>
      <c r="AC34" s="114"/>
      <c r="AD34" s="115"/>
      <c r="AE34" s="116"/>
      <c r="AF34" s="114"/>
      <c r="AG34" s="114"/>
      <c r="AH34" s="114"/>
      <c r="AI34" s="114"/>
      <c r="AJ34" s="115"/>
      <c r="AK34" s="76" t="s">
        <v>23</v>
      </c>
      <c r="AL34" s="76">
        <v>31</v>
      </c>
      <c r="AM34" s="114"/>
      <c r="AN34" s="114"/>
      <c r="AO34" s="114"/>
      <c r="AP34" s="115"/>
      <c r="AQ34" s="75" t="s">
        <v>12</v>
      </c>
      <c r="AR34" s="76">
        <v>31</v>
      </c>
      <c r="AS34" s="114"/>
      <c r="AT34" s="114"/>
      <c r="AU34" s="114"/>
      <c r="AV34" s="115"/>
      <c r="AW34" s="75"/>
      <c r="AX34" s="76"/>
      <c r="AY34" s="114"/>
      <c r="AZ34" s="114"/>
      <c r="BA34" s="114"/>
      <c r="BB34" s="115"/>
      <c r="BC34" s="76" t="s">
        <v>17</v>
      </c>
      <c r="BD34" s="76">
        <v>31</v>
      </c>
      <c r="BE34" s="114"/>
      <c r="BF34" s="114"/>
      <c r="BG34" s="114"/>
      <c r="BH34" s="114"/>
      <c r="BI34" s="116"/>
      <c r="BJ34" s="114"/>
      <c r="BK34" s="114"/>
      <c r="BL34" s="114"/>
      <c r="BM34" s="114"/>
      <c r="BN34" s="114"/>
      <c r="BO34" s="117" t="s">
        <v>13</v>
      </c>
      <c r="BP34" s="118">
        <v>31</v>
      </c>
      <c r="BQ34" s="119"/>
      <c r="BR34" s="119"/>
      <c r="BS34" s="119"/>
      <c r="BT34" s="120"/>
    </row>
    <row r="35" spans="1:72">
      <c r="AE35"/>
      <c r="AF35"/>
    </row>
    <row r="37" spans="1:72">
      <c r="C37" t="s">
        <v>104</v>
      </c>
    </row>
  </sheetData>
  <mergeCells count="12">
    <mergeCell ref="BO2:BT2"/>
    <mergeCell ref="A2:F2"/>
    <mergeCell ref="G2:L2"/>
    <mergeCell ref="M2:R2"/>
    <mergeCell ref="S2:X2"/>
    <mergeCell ref="Y2:AD2"/>
    <mergeCell ref="AE2:AJ2"/>
    <mergeCell ref="AK2:AP2"/>
    <mergeCell ref="AQ2:AV2"/>
    <mergeCell ref="AW2:BB2"/>
    <mergeCell ref="BC2:BH2"/>
    <mergeCell ref="BI2:BN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baseColWidth="10" defaultRowHeight="12.75"/>
  <cols>
    <col min="1" max="1" width="65.5" customWidth="1"/>
  </cols>
  <sheetData>
    <row r="1" spans="1:1" ht="42">
      <c r="A1" s="121" t="s">
        <v>107</v>
      </c>
    </row>
    <row r="2" spans="1:1" ht="72.75">
      <c r="A2" s="122" t="s">
        <v>108</v>
      </c>
    </row>
    <row r="3" spans="1:1">
      <c r="A3" t="s">
        <v>109</v>
      </c>
    </row>
    <row r="6" spans="1:1" ht="42">
      <c r="A6" s="123" t="s">
        <v>110</v>
      </c>
    </row>
    <row r="7" spans="1:1" ht="54">
      <c r="A7" s="124" t="s">
        <v>111</v>
      </c>
    </row>
    <row r="8" spans="1:1">
      <c r="A8" s="125" t="s">
        <v>112</v>
      </c>
    </row>
  </sheetData>
  <hyperlinks>
    <hyperlink ref="A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C11" workbookViewId="0">
      <selection activeCell="L33" sqref="L33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18"/>
    <col min="13" max="13" width="12.5" style="201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0</v>
      </c>
      <c r="B2" s="251"/>
      <c r="C2" s="251"/>
      <c r="D2" s="251"/>
      <c r="E2" s="251"/>
      <c r="F2" s="251"/>
      <c r="G2" s="141"/>
      <c r="H2" s="251" t="s">
        <v>0</v>
      </c>
      <c r="I2" s="251"/>
      <c r="J2" s="251"/>
      <c r="K2" s="251"/>
      <c r="L2" s="251"/>
      <c r="M2" s="251"/>
    </row>
    <row r="3" spans="1:13" s="194" customFormat="1">
      <c r="A3" s="187">
        <v>0.54300000000000004</v>
      </c>
      <c r="B3" s="188" t="s">
        <v>140</v>
      </c>
      <c r="C3" s="189"/>
      <c r="D3" s="190"/>
      <c r="E3" s="191"/>
      <c r="F3" s="192"/>
      <c r="G3" s="193"/>
      <c r="L3" s="215"/>
      <c r="M3" s="202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G4" s="128"/>
      <c r="H4" s="185" t="s">
        <v>12</v>
      </c>
      <c r="I4" s="185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3" t="s">
        <v>142</v>
      </c>
      <c r="B5" s="138"/>
      <c r="C5" s="139"/>
      <c r="D5" s="151"/>
      <c r="E5" s="151">
        <f t="shared" ref="E5:E35" si="0">barème2018</f>
        <v>0.54300000000000004</v>
      </c>
      <c r="F5" s="158">
        <f>D5*E5</f>
        <v>0</v>
      </c>
      <c r="G5" s="128"/>
      <c r="H5" s="153" t="s">
        <v>13</v>
      </c>
      <c r="I5" s="153">
        <v>1</v>
      </c>
      <c r="J5" s="154"/>
      <c r="K5" s="155" t="s">
        <v>96</v>
      </c>
      <c r="L5" s="216"/>
      <c r="M5" s="203"/>
    </row>
    <row r="6" spans="1:13" ht="15" customHeight="1">
      <c r="A6" s="183" t="s">
        <v>143</v>
      </c>
      <c r="B6" s="130"/>
      <c r="C6" s="131"/>
      <c r="D6" s="161"/>
      <c r="E6" s="151">
        <f t="shared" si="0"/>
        <v>0.54300000000000004</v>
      </c>
      <c r="F6" s="159">
        <f>D6*E6</f>
        <v>0</v>
      </c>
      <c r="G6" s="128"/>
      <c r="H6" s="134" t="s">
        <v>23</v>
      </c>
      <c r="I6" s="134">
        <v>2</v>
      </c>
      <c r="J6" s="135"/>
      <c r="K6" s="135"/>
      <c r="L6" s="217"/>
      <c r="M6" s="196"/>
    </row>
    <row r="7" spans="1:13" ht="15" customHeight="1">
      <c r="A7" s="173" t="s">
        <v>144</v>
      </c>
      <c r="B7" s="130"/>
      <c r="C7" s="131"/>
      <c r="D7" s="161"/>
      <c r="E7" s="151">
        <f t="shared" si="0"/>
        <v>0.54300000000000004</v>
      </c>
      <c r="F7" s="159">
        <f t="shared" ref="F7:F10" si="1">D7*E7</f>
        <v>0</v>
      </c>
      <c r="G7" s="128"/>
      <c r="H7" s="134" t="s">
        <v>17</v>
      </c>
      <c r="I7" s="134">
        <v>3</v>
      </c>
      <c r="J7" s="135"/>
      <c r="K7" s="135"/>
      <c r="L7" s="217"/>
      <c r="M7" s="196"/>
    </row>
    <row r="8" spans="1:13" ht="15" customHeight="1">
      <c r="A8" s="183" t="s">
        <v>145</v>
      </c>
      <c r="B8" s="130"/>
      <c r="C8" s="131"/>
      <c r="D8" s="161"/>
      <c r="E8" s="151">
        <f t="shared" si="0"/>
        <v>0.54300000000000004</v>
      </c>
      <c r="F8" s="159">
        <f t="shared" si="1"/>
        <v>0</v>
      </c>
      <c r="G8" s="128"/>
      <c r="H8" s="134" t="s">
        <v>17</v>
      </c>
      <c r="I8" s="134">
        <v>4</v>
      </c>
      <c r="J8" s="135"/>
      <c r="K8" s="135"/>
      <c r="L8" s="217"/>
      <c r="M8" s="196"/>
    </row>
    <row r="9" spans="1:13" ht="15" customHeight="1">
      <c r="A9" s="173" t="s">
        <v>146</v>
      </c>
      <c r="B9" s="130" t="s">
        <v>122</v>
      </c>
      <c r="C9" s="131" t="s">
        <v>121</v>
      </c>
      <c r="D9" s="161">
        <v>567</v>
      </c>
      <c r="E9" s="151">
        <f t="shared" si="0"/>
        <v>0.54300000000000004</v>
      </c>
      <c r="F9" s="159">
        <f t="shared" si="1"/>
        <v>307.88100000000003</v>
      </c>
      <c r="G9" s="128"/>
      <c r="H9" s="134" t="s">
        <v>12</v>
      </c>
      <c r="I9" s="134">
        <v>5</v>
      </c>
      <c r="J9" s="135"/>
      <c r="K9" s="135"/>
      <c r="L9" s="217"/>
      <c r="M9" s="196"/>
    </row>
    <row r="10" spans="1:13" ht="15" customHeight="1">
      <c r="A10" s="183" t="s">
        <v>147</v>
      </c>
      <c r="B10" s="130"/>
      <c r="C10" s="131"/>
      <c r="D10" s="161"/>
      <c r="E10" s="151">
        <f t="shared" si="0"/>
        <v>0.54300000000000004</v>
      </c>
      <c r="F10" s="159">
        <f t="shared" si="1"/>
        <v>0</v>
      </c>
      <c r="G10" s="128"/>
      <c r="H10" s="134" t="s">
        <v>21</v>
      </c>
      <c r="I10" s="134">
        <v>6</v>
      </c>
      <c r="J10" s="135"/>
      <c r="K10" s="135"/>
      <c r="L10" s="217"/>
      <c r="M10" s="196"/>
    </row>
    <row r="11" spans="1:13" ht="15" customHeight="1">
      <c r="A11" s="173" t="s">
        <v>148</v>
      </c>
      <c r="B11" s="138"/>
      <c r="C11" s="139"/>
      <c r="D11" s="151"/>
      <c r="E11" s="151">
        <f t="shared" si="0"/>
        <v>0.54300000000000004</v>
      </c>
      <c r="F11" s="158">
        <f>D11*E11</f>
        <v>0</v>
      </c>
      <c r="G11" s="128"/>
      <c r="H11" s="132" t="s">
        <v>18</v>
      </c>
      <c r="I11" s="132">
        <v>7</v>
      </c>
      <c r="J11" s="133"/>
      <c r="K11" s="133"/>
      <c r="L11" s="211"/>
      <c r="M11" s="197"/>
    </row>
    <row r="12" spans="1:13" ht="15" customHeight="1">
      <c r="A12" s="183" t="s">
        <v>149</v>
      </c>
      <c r="B12" s="138" t="s">
        <v>123</v>
      </c>
      <c r="C12" s="139" t="s">
        <v>121</v>
      </c>
      <c r="D12" s="151">
        <v>539</v>
      </c>
      <c r="E12" s="151">
        <f t="shared" si="0"/>
        <v>0.54300000000000004</v>
      </c>
      <c r="F12" s="158">
        <f>D12*E12</f>
        <v>292.67700000000002</v>
      </c>
      <c r="H12" s="132" t="s">
        <v>13</v>
      </c>
      <c r="I12" s="132">
        <v>8</v>
      </c>
      <c r="J12" s="133"/>
      <c r="K12" s="133"/>
      <c r="L12" s="211"/>
      <c r="M12" s="197"/>
    </row>
    <row r="13" spans="1:13" ht="15" customHeight="1">
      <c r="A13" s="173" t="s">
        <v>150</v>
      </c>
      <c r="B13" s="130"/>
      <c r="C13" s="131"/>
      <c r="D13" s="161"/>
      <c r="E13" s="151">
        <f t="shared" si="0"/>
        <v>0.54300000000000004</v>
      </c>
      <c r="F13" s="159">
        <f t="shared" ref="F13:F17" si="2">D13*E13</f>
        <v>0</v>
      </c>
      <c r="H13" s="134" t="s">
        <v>23</v>
      </c>
      <c r="I13" s="134">
        <v>9</v>
      </c>
      <c r="J13" s="135"/>
      <c r="K13" s="135" t="s">
        <v>115</v>
      </c>
      <c r="L13" s="217">
        <v>1</v>
      </c>
      <c r="M13" s="196">
        <f>2*37</f>
        <v>74</v>
      </c>
    </row>
    <row r="14" spans="1:13" ht="15" customHeight="1">
      <c r="A14" s="183" t="s">
        <v>151</v>
      </c>
      <c r="B14" s="130"/>
      <c r="C14" s="131"/>
      <c r="D14" s="161"/>
      <c r="E14" s="151">
        <f t="shared" si="0"/>
        <v>0.54300000000000004</v>
      </c>
      <c r="F14" s="159">
        <f t="shared" si="2"/>
        <v>0</v>
      </c>
      <c r="H14" s="134" t="s">
        <v>17</v>
      </c>
      <c r="I14" s="134">
        <v>10</v>
      </c>
      <c r="J14" s="135"/>
      <c r="K14" s="135" t="s">
        <v>115</v>
      </c>
      <c r="L14" s="217">
        <v>1</v>
      </c>
      <c r="M14" s="196">
        <f>2*37</f>
        <v>74</v>
      </c>
    </row>
    <row r="15" spans="1:13" ht="15" customHeight="1">
      <c r="A15" s="173" t="s">
        <v>152</v>
      </c>
      <c r="B15" s="130" t="s">
        <v>133</v>
      </c>
      <c r="C15" s="131" t="s">
        <v>103</v>
      </c>
      <c r="D15" s="161">
        <f>34 + 33.3</f>
        <v>67.3</v>
      </c>
      <c r="E15" s="151">
        <f t="shared" si="0"/>
        <v>0.54300000000000004</v>
      </c>
      <c r="F15" s="159">
        <f t="shared" si="2"/>
        <v>36.543900000000001</v>
      </c>
      <c r="H15" s="134" t="s">
        <v>17</v>
      </c>
      <c r="I15" s="134">
        <v>11</v>
      </c>
      <c r="J15" s="135" t="s">
        <v>177</v>
      </c>
      <c r="K15" s="135" t="s">
        <v>115</v>
      </c>
      <c r="L15" s="217"/>
      <c r="M15" s="196">
        <v>74</v>
      </c>
    </row>
    <row r="16" spans="1:13" ht="15" customHeight="1">
      <c r="A16" s="183" t="s">
        <v>153</v>
      </c>
      <c r="B16" s="130"/>
      <c r="C16" s="131"/>
      <c r="D16" s="161"/>
      <c r="E16" s="151">
        <f t="shared" si="0"/>
        <v>0.54300000000000004</v>
      </c>
      <c r="F16" s="159">
        <f t="shared" si="2"/>
        <v>0</v>
      </c>
      <c r="H16" s="134" t="s">
        <v>12</v>
      </c>
      <c r="I16" s="134">
        <v>12</v>
      </c>
      <c r="J16" s="135"/>
      <c r="K16" s="135" t="s">
        <v>115</v>
      </c>
      <c r="L16" s="217">
        <v>1</v>
      </c>
      <c r="M16" s="196">
        <f>2*37</f>
        <v>74</v>
      </c>
    </row>
    <row r="17" spans="1:13" ht="15" customHeight="1">
      <c r="A17" s="173" t="s">
        <v>154</v>
      </c>
      <c r="B17" s="130"/>
      <c r="C17" s="131"/>
      <c r="D17" s="161"/>
      <c r="E17" s="151">
        <f t="shared" si="0"/>
        <v>0.54300000000000004</v>
      </c>
      <c r="F17" s="159">
        <f t="shared" si="2"/>
        <v>0</v>
      </c>
      <c r="H17" s="134" t="s">
        <v>21</v>
      </c>
      <c r="I17" s="134">
        <v>13</v>
      </c>
      <c r="J17" s="135"/>
      <c r="K17" s="135" t="s">
        <v>115</v>
      </c>
      <c r="L17" s="217">
        <v>1</v>
      </c>
      <c r="M17" s="196">
        <f>2*37</f>
        <v>74</v>
      </c>
    </row>
    <row r="18" spans="1:13" ht="15" customHeight="1">
      <c r="A18" s="183" t="s">
        <v>155</v>
      </c>
      <c r="B18" s="138"/>
      <c r="C18" s="139"/>
      <c r="D18" s="151"/>
      <c r="E18" s="151">
        <f t="shared" si="0"/>
        <v>0.54300000000000004</v>
      </c>
      <c r="F18" s="158">
        <f t="shared" ref="F18:F24" si="3">D18*E18</f>
        <v>0</v>
      </c>
      <c r="H18" s="132" t="s">
        <v>18</v>
      </c>
      <c r="I18" s="132">
        <v>14</v>
      </c>
      <c r="J18" s="133"/>
      <c r="K18" s="133"/>
      <c r="L18" s="211"/>
      <c r="M18" s="197"/>
    </row>
    <row r="19" spans="1:13" ht="15" customHeight="1">
      <c r="A19" s="173" t="s">
        <v>156</v>
      </c>
      <c r="B19" s="138"/>
      <c r="C19" s="139"/>
      <c r="D19" s="151"/>
      <c r="E19" s="151">
        <f t="shared" si="0"/>
        <v>0.54300000000000004</v>
      </c>
      <c r="F19" s="158">
        <f t="shared" si="3"/>
        <v>0</v>
      </c>
      <c r="H19" s="132" t="s">
        <v>13</v>
      </c>
      <c r="I19" s="132">
        <v>15</v>
      </c>
      <c r="J19" s="133"/>
      <c r="K19" s="133"/>
      <c r="L19" s="211"/>
      <c r="M19" s="197"/>
    </row>
    <row r="20" spans="1:13" ht="15" customHeight="1">
      <c r="A20" s="183" t="s">
        <v>157</v>
      </c>
      <c r="B20" s="130"/>
      <c r="C20" s="131"/>
      <c r="D20" s="161"/>
      <c r="E20" s="151">
        <f t="shared" si="0"/>
        <v>0.54300000000000004</v>
      </c>
      <c r="F20" s="159">
        <f t="shared" si="3"/>
        <v>0</v>
      </c>
      <c r="H20" s="134" t="s">
        <v>23</v>
      </c>
      <c r="I20" s="134">
        <v>16</v>
      </c>
      <c r="J20" s="135"/>
      <c r="K20" s="135" t="s">
        <v>115</v>
      </c>
      <c r="L20" s="217" t="s">
        <v>235</v>
      </c>
      <c r="M20" s="196">
        <v>74</v>
      </c>
    </row>
    <row r="21" spans="1:13" ht="15" customHeight="1">
      <c r="A21" s="173" t="s">
        <v>158</v>
      </c>
      <c r="B21" s="130" t="s">
        <v>128</v>
      </c>
      <c r="C21" s="131" t="s">
        <v>129</v>
      </c>
      <c r="D21" s="161">
        <f>3.1 + 3.1</f>
        <v>6.2</v>
      </c>
      <c r="E21" s="151">
        <f t="shared" si="0"/>
        <v>0.54300000000000004</v>
      </c>
      <c r="F21" s="159">
        <f t="shared" si="3"/>
        <v>3.3666000000000005</v>
      </c>
      <c r="H21" s="134" t="s">
        <v>17</v>
      </c>
      <c r="I21" s="134">
        <v>17</v>
      </c>
      <c r="J21" s="135" t="s">
        <v>174</v>
      </c>
      <c r="K21" s="135" t="s">
        <v>115</v>
      </c>
      <c r="L21" s="217">
        <v>1</v>
      </c>
      <c r="M21" s="196">
        <v>74</v>
      </c>
    </row>
    <row r="22" spans="1:13" ht="15" customHeight="1">
      <c r="A22" s="183" t="s">
        <v>159</v>
      </c>
      <c r="B22" s="130"/>
      <c r="C22" s="131"/>
      <c r="D22" s="161"/>
      <c r="E22" s="151">
        <f t="shared" si="0"/>
        <v>0.54300000000000004</v>
      </c>
      <c r="F22" s="159">
        <f t="shared" si="3"/>
        <v>0</v>
      </c>
      <c r="H22" s="134" t="s">
        <v>17</v>
      </c>
      <c r="I22" s="134">
        <v>18</v>
      </c>
      <c r="J22" s="135"/>
      <c r="K22" s="135" t="s">
        <v>115</v>
      </c>
      <c r="L22" s="217">
        <v>1</v>
      </c>
      <c r="M22" s="196">
        <f t="shared" ref="M22:M24" si="4">2*37</f>
        <v>74</v>
      </c>
    </row>
    <row r="23" spans="1:13" ht="15" customHeight="1">
      <c r="A23" s="173" t="s">
        <v>160</v>
      </c>
      <c r="B23" s="130"/>
      <c r="C23" s="131"/>
      <c r="D23" s="161"/>
      <c r="E23" s="151">
        <f t="shared" si="0"/>
        <v>0.54300000000000004</v>
      </c>
      <c r="F23" s="159">
        <f t="shared" si="3"/>
        <v>0</v>
      </c>
      <c r="H23" s="134" t="s">
        <v>12</v>
      </c>
      <c r="I23" s="134">
        <v>19</v>
      </c>
      <c r="J23" s="135"/>
      <c r="K23" s="135" t="s">
        <v>115</v>
      </c>
      <c r="L23" s="217">
        <v>1</v>
      </c>
      <c r="M23" s="196">
        <f t="shared" si="4"/>
        <v>74</v>
      </c>
    </row>
    <row r="24" spans="1:13" ht="15" customHeight="1">
      <c r="A24" s="183" t="s">
        <v>161</v>
      </c>
      <c r="B24" s="130"/>
      <c r="C24" s="131"/>
      <c r="D24" s="161"/>
      <c r="E24" s="151">
        <f t="shared" si="0"/>
        <v>0.54300000000000004</v>
      </c>
      <c r="F24" s="159">
        <f t="shared" si="3"/>
        <v>0</v>
      </c>
      <c r="H24" s="134" t="s">
        <v>21</v>
      </c>
      <c r="I24" s="134">
        <v>20</v>
      </c>
      <c r="J24" s="135"/>
      <c r="K24" s="135" t="s">
        <v>115</v>
      </c>
      <c r="L24" s="217">
        <v>1</v>
      </c>
      <c r="M24" s="196">
        <f t="shared" si="4"/>
        <v>74</v>
      </c>
    </row>
    <row r="25" spans="1:13" ht="15" customHeight="1">
      <c r="A25" s="173" t="s">
        <v>162</v>
      </c>
      <c r="B25" s="138"/>
      <c r="C25" s="139"/>
      <c r="D25" s="151"/>
      <c r="E25" s="151">
        <f t="shared" si="0"/>
        <v>0.54300000000000004</v>
      </c>
      <c r="F25" s="158">
        <f t="shared" ref="F25:F31" si="5">D25*E25</f>
        <v>0</v>
      </c>
      <c r="H25" s="132" t="s">
        <v>18</v>
      </c>
      <c r="I25" s="132">
        <v>21</v>
      </c>
      <c r="J25" s="133"/>
      <c r="K25" s="133"/>
      <c r="L25" s="211"/>
      <c r="M25" s="197"/>
    </row>
    <row r="26" spans="1:13" ht="15" customHeight="1">
      <c r="A26" s="183" t="s">
        <v>163</v>
      </c>
      <c r="B26" s="138"/>
      <c r="C26" s="139"/>
      <c r="D26" s="151"/>
      <c r="E26" s="151">
        <f t="shared" si="0"/>
        <v>0.54300000000000004</v>
      </c>
      <c r="F26" s="158">
        <f t="shared" si="5"/>
        <v>0</v>
      </c>
      <c r="H26" s="132" t="s">
        <v>13</v>
      </c>
      <c r="I26" s="132">
        <v>22</v>
      </c>
      <c r="J26" s="133"/>
      <c r="K26" s="133"/>
      <c r="L26" s="211"/>
      <c r="M26" s="197"/>
    </row>
    <row r="27" spans="1:13" ht="15" customHeight="1">
      <c r="A27" s="173" t="s">
        <v>164</v>
      </c>
      <c r="B27" s="130"/>
      <c r="C27" s="131"/>
      <c r="D27" s="161"/>
      <c r="E27" s="151">
        <f t="shared" si="0"/>
        <v>0.54300000000000004</v>
      </c>
      <c r="F27" s="159">
        <f t="shared" si="5"/>
        <v>0</v>
      </c>
      <c r="H27" s="134" t="s">
        <v>23</v>
      </c>
      <c r="I27" s="134">
        <v>23</v>
      </c>
      <c r="J27" s="135"/>
      <c r="K27" s="135" t="s">
        <v>115</v>
      </c>
      <c r="L27" s="217">
        <v>1</v>
      </c>
      <c r="M27" s="196">
        <f t="shared" ref="M27:M30" si="6">2*37</f>
        <v>74</v>
      </c>
    </row>
    <row r="28" spans="1:13" ht="15" customHeight="1">
      <c r="A28" s="183" t="s">
        <v>165</v>
      </c>
      <c r="B28" s="130"/>
      <c r="C28" s="131"/>
      <c r="D28" s="161"/>
      <c r="E28" s="151">
        <f t="shared" si="0"/>
        <v>0.54300000000000004</v>
      </c>
      <c r="F28" s="159">
        <f t="shared" si="5"/>
        <v>0</v>
      </c>
      <c r="H28" s="134" t="s">
        <v>17</v>
      </c>
      <c r="I28" s="134">
        <v>24</v>
      </c>
      <c r="J28" s="135"/>
      <c r="K28" s="135" t="s">
        <v>115</v>
      </c>
      <c r="L28" s="217">
        <v>1</v>
      </c>
      <c r="M28" s="196">
        <f t="shared" si="6"/>
        <v>74</v>
      </c>
    </row>
    <row r="29" spans="1:13" ht="15" customHeight="1">
      <c r="A29" s="173" t="s">
        <v>166</v>
      </c>
      <c r="B29" s="130"/>
      <c r="C29" s="131"/>
      <c r="D29" s="161"/>
      <c r="E29" s="151">
        <f t="shared" si="0"/>
        <v>0.54300000000000004</v>
      </c>
      <c r="F29" s="159">
        <f t="shared" si="5"/>
        <v>0</v>
      </c>
      <c r="H29" s="134" t="s">
        <v>17</v>
      </c>
      <c r="I29" s="134">
        <v>25</v>
      </c>
      <c r="J29" s="135"/>
      <c r="K29" s="135" t="s">
        <v>115</v>
      </c>
      <c r="L29" s="217">
        <v>1</v>
      </c>
      <c r="M29" s="196">
        <f t="shared" si="6"/>
        <v>74</v>
      </c>
    </row>
    <row r="30" spans="1:13" ht="15" customHeight="1">
      <c r="A30" s="183" t="s">
        <v>167</v>
      </c>
      <c r="B30" s="130"/>
      <c r="C30" s="131"/>
      <c r="D30" s="161"/>
      <c r="E30" s="151">
        <f t="shared" si="0"/>
        <v>0.54300000000000004</v>
      </c>
      <c r="F30" s="159">
        <f t="shared" si="5"/>
        <v>0</v>
      </c>
      <c r="H30" s="134" t="s">
        <v>12</v>
      </c>
      <c r="I30" s="134">
        <v>26</v>
      </c>
      <c r="J30" s="135"/>
      <c r="K30" s="135" t="s">
        <v>115</v>
      </c>
      <c r="L30" s="217">
        <v>1</v>
      </c>
      <c r="M30" s="196">
        <f t="shared" si="6"/>
        <v>74</v>
      </c>
    </row>
    <row r="31" spans="1:13" ht="15" customHeight="1">
      <c r="A31" s="173" t="s">
        <v>168</v>
      </c>
      <c r="B31" s="130" t="s">
        <v>125</v>
      </c>
      <c r="C31" s="131" t="s">
        <v>118</v>
      </c>
      <c r="D31" s="161">
        <f>37.3 + 37.8</f>
        <v>75.099999999999994</v>
      </c>
      <c r="E31" s="151">
        <f t="shared" si="0"/>
        <v>0.54300000000000004</v>
      </c>
      <c r="F31" s="159">
        <f t="shared" si="5"/>
        <v>40.779299999999999</v>
      </c>
      <c r="H31" s="134" t="s">
        <v>21</v>
      </c>
      <c r="I31" s="134">
        <v>27</v>
      </c>
      <c r="J31" s="135" t="s">
        <v>130</v>
      </c>
      <c r="K31" s="135" t="s">
        <v>115</v>
      </c>
      <c r="L31" s="217"/>
      <c r="M31" s="196">
        <v>74</v>
      </c>
    </row>
    <row r="32" spans="1:13" ht="15" customHeight="1">
      <c r="A32" s="183" t="s">
        <v>169</v>
      </c>
      <c r="B32" s="138" t="s">
        <v>126</v>
      </c>
      <c r="C32" s="139" t="s">
        <v>127</v>
      </c>
      <c r="D32" s="151">
        <f>26.6+25.9</f>
        <v>52.5</v>
      </c>
      <c r="E32" s="151">
        <f t="shared" si="0"/>
        <v>0.54300000000000004</v>
      </c>
      <c r="F32" s="158">
        <f>D32*E32</f>
        <v>28.5075</v>
      </c>
      <c r="H32" s="132" t="s">
        <v>18</v>
      </c>
      <c r="I32" s="132">
        <v>28</v>
      </c>
      <c r="J32" s="133" t="s">
        <v>124</v>
      </c>
      <c r="K32" s="133"/>
      <c r="L32" s="211"/>
      <c r="M32" s="197"/>
    </row>
    <row r="33" spans="1:13" ht="15" customHeight="1">
      <c r="A33" s="173" t="s">
        <v>170</v>
      </c>
      <c r="B33" s="138"/>
      <c r="C33" s="139"/>
      <c r="D33" s="151"/>
      <c r="E33" s="151">
        <f t="shared" si="0"/>
        <v>0.54300000000000004</v>
      </c>
      <c r="F33" s="158">
        <f>D33*E33</f>
        <v>0</v>
      </c>
      <c r="H33" s="132" t="s">
        <v>13</v>
      </c>
      <c r="I33" s="132">
        <v>29</v>
      </c>
      <c r="J33" s="133"/>
      <c r="K33" s="133"/>
      <c r="L33" s="211"/>
      <c r="M33" s="197"/>
    </row>
    <row r="34" spans="1:13" ht="15" customHeight="1">
      <c r="A34" s="183" t="s">
        <v>171</v>
      </c>
      <c r="B34" s="130"/>
      <c r="C34" s="131"/>
      <c r="D34" s="161"/>
      <c r="E34" s="151">
        <f t="shared" si="0"/>
        <v>0.54300000000000004</v>
      </c>
      <c r="F34" s="159">
        <f t="shared" ref="F34:F35" si="7">D34*E34</f>
        <v>0</v>
      </c>
      <c r="H34" s="134" t="s">
        <v>23</v>
      </c>
      <c r="I34" s="134">
        <v>30</v>
      </c>
      <c r="J34" s="135"/>
      <c r="K34" s="135" t="s">
        <v>115</v>
      </c>
      <c r="L34" s="217"/>
      <c r="M34" s="196">
        <f t="shared" ref="M34:M35" si="8">2*37</f>
        <v>74</v>
      </c>
    </row>
    <row r="35" spans="1:13" ht="15" customHeight="1">
      <c r="A35" s="173" t="s">
        <v>172</v>
      </c>
      <c r="B35" s="145"/>
      <c r="C35" s="146"/>
      <c r="D35" s="162"/>
      <c r="E35" s="151">
        <f t="shared" si="0"/>
        <v>0.54300000000000004</v>
      </c>
      <c r="F35" s="159">
        <f t="shared" si="7"/>
        <v>0</v>
      </c>
      <c r="H35" s="134" t="s">
        <v>17</v>
      </c>
      <c r="I35" s="134">
        <v>31</v>
      </c>
      <c r="J35" s="135"/>
      <c r="K35" s="135" t="s">
        <v>115</v>
      </c>
      <c r="L35" s="217"/>
      <c r="M35" s="196">
        <f t="shared" si="8"/>
        <v>74</v>
      </c>
    </row>
    <row r="36" spans="1:13">
      <c r="A36" s="147"/>
      <c r="B36" s="148" t="s">
        <v>120</v>
      </c>
      <c r="C36" s="149"/>
      <c r="D36" s="152"/>
      <c r="E36" s="152"/>
      <c r="F36" s="160">
        <f>SUM(F5:F35)</f>
        <v>709.75530000000003</v>
      </c>
      <c r="H36" s="142"/>
      <c r="I36" s="143"/>
      <c r="J36" s="144" t="s">
        <v>134</v>
      </c>
      <c r="K36" s="143"/>
      <c r="L36" s="195">
        <f>SUM(L5:L35)</f>
        <v>12</v>
      </c>
      <c r="M36" s="195">
        <f>SUM(M5:M35)</f>
        <v>1258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C7" workbookViewId="0">
      <selection activeCell="M12" sqref="M12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210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1</v>
      </c>
      <c r="B2" s="251"/>
      <c r="C2" s="251"/>
      <c r="D2" s="251"/>
      <c r="E2" s="251"/>
      <c r="F2" s="251"/>
      <c r="G2" s="85"/>
      <c r="H2" s="251" t="s">
        <v>1</v>
      </c>
      <c r="I2" s="251"/>
      <c r="J2" s="251"/>
      <c r="K2" s="251"/>
      <c r="L2" s="251"/>
      <c r="M2" s="251"/>
    </row>
    <row r="3" spans="1:13">
      <c r="A3" s="128"/>
      <c r="B3" s="128"/>
      <c r="C3" s="128"/>
      <c r="D3" s="205"/>
      <c r="E3" s="127"/>
      <c r="F3" s="157"/>
    </row>
    <row r="4" spans="1:13" ht="15" customHeight="1">
      <c r="A4" s="129" t="s">
        <v>136</v>
      </c>
      <c r="B4" s="129" t="s">
        <v>137</v>
      </c>
      <c r="C4" s="129" t="s">
        <v>138</v>
      </c>
      <c r="D4" s="206" t="s">
        <v>135</v>
      </c>
      <c r="E4" s="150" t="s">
        <v>139</v>
      </c>
      <c r="F4" s="163" t="s">
        <v>134</v>
      </c>
      <c r="H4" s="185" t="s">
        <v>12</v>
      </c>
      <c r="I4" s="185" t="s">
        <v>13</v>
      </c>
      <c r="J4" s="185" t="s">
        <v>175</v>
      </c>
      <c r="K4" s="186" t="s">
        <v>176</v>
      </c>
      <c r="L4" s="199" t="s">
        <v>66</v>
      </c>
      <c r="M4" s="185" t="s">
        <v>16</v>
      </c>
    </row>
    <row r="5" spans="1:13" ht="15" customHeight="1">
      <c r="A5" s="183" t="s">
        <v>142</v>
      </c>
      <c r="B5" s="130"/>
      <c r="C5" s="131"/>
      <c r="D5" s="207"/>
      <c r="E5" s="151">
        <f t="shared" ref="E5:E32" si="0">barème2018</f>
        <v>0.54300000000000004</v>
      </c>
      <c r="F5" s="168">
        <f>D5*E5</f>
        <v>0</v>
      </c>
      <c r="H5" s="134" t="s">
        <v>17</v>
      </c>
      <c r="I5" s="134">
        <v>1</v>
      </c>
      <c r="J5" s="135"/>
      <c r="K5" s="135" t="s">
        <v>115</v>
      </c>
      <c r="L5" s="196">
        <v>1</v>
      </c>
      <c r="M5" s="196">
        <v>74</v>
      </c>
    </row>
    <row r="6" spans="1:13" ht="15" customHeight="1">
      <c r="A6" s="183" t="s">
        <v>143</v>
      </c>
      <c r="B6" s="130"/>
      <c r="C6" s="131"/>
      <c r="D6" s="207"/>
      <c r="E6" s="151">
        <f t="shared" si="0"/>
        <v>0.54300000000000004</v>
      </c>
      <c r="F6" s="168">
        <f t="shared" ref="F6:F9" si="1">D6*E6</f>
        <v>0</v>
      </c>
      <c r="H6" s="134" t="s">
        <v>12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83" t="s">
        <v>144</v>
      </c>
      <c r="B7" s="130"/>
      <c r="C7" s="131"/>
      <c r="D7" s="207"/>
      <c r="E7" s="151">
        <f t="shared" si="0"/>
        <v>0.54300000000000004</v>
      </c>
      <c r="F7" s="168">
        <f t="shared" si="1"/>
        <v>0</v>
      </c>
      <c r="H7" s="134" t="s">
        <v>21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83" t="s">
        <v>145</v>
      </c>
      <c r="B8" s="138"/>
      <c r="C8" s="139"/>
      <c r="D8" s="208"/>
      <c r="E8" s="151">
        <f t="shared" si="0"/>
        <v>0.54300000000000004</v>
      </c>
      <c r="F8" s="158">
        <f t="shared" si="1"/>
        <v>0</v>
      </c>
      <c r="H8" s="132" t="s">
        <v>18</v>
      </c>
      <c r="I8" s="132">
        <v>4</v>
      </c>
      <c r="J8" s="133"/>
      <c r="K8" s="133"/>
      <c r="L8" s="197"/>
      <c r="M8" s="197"/>
    </row>
    <row r="9" spans="1:13" ht="15" customHeight="1">
      <c r="A9" s="183" t="s">
        <v>146</v>
      </c>
      <c r="B9" s="138"/>
      <c r="C9" s="139"/>
      <c r="D9" s="208"/>
      <c r="E9" s="151">
        <f t="shared" si="0"/>
        <v>0.54300000000000004</v>
      </c>
      <c r="F9" s="158">
        <f t="shared" si="1"/>
        <v>0</v>
      </c>
      <c r="H9" s="132" t="s">
        <v>13</v>
      </c>
      <c r="I9" s="132">
        <v>5</v>
      </c>
      <c r="J9" s="133"/>
      <c r="K9" s="133"/>
      <c r="L9" s="197"/>
      <c r="M9" s="197"/>
    </row>
    <row r="10" spans="1:13" ht="15" customHeight="1">
      <c r="A10" s="183" t="s">
        <v>147</v>
      </c>
      <c r="B10" s="130"/>
      <c r="C10" s="131"/>
      <c r="D10" s="207"/>
      <c r="E10" s="151">
        <f t="shared" si="0"/>
        <v>0.54300000000000004</v>
      </c>
      <c r="F10" s="168">
        <f>D10*E10</f>
        <v>0</v>
      </c>
      <c r="H10" s="134" t="s">
        <v>23</v>
      </c>
      <c r="I10" s="134">
        <v>6</v>
      </c>
      <c r="J10" s="135" t="s">
        <v>202</v>
      </c>
      <c r="K10" s="135"/>
      <c r="L10" s="196"/>
      <c r="M10" s="196"/>
    </row>
    <row r="11" spans="1:13" ht="15" customHeight="1">
      <c r="A11" s="183" t="s">
        <v>148</v>
      </c>
      <c r="B11" s="130"/>
      <c r="C11" s="131"/>
      <c r="D11" s="207"/>
      <c r="E11" s="151">
        <f t="shared" si="0"/>
        <v>0.54300000000000004</v>
      </c>
      <c r="F11" s="168">
        <f t="shared" ref="F11:F14" si="2">D11*E11</f>
        <v>0</v>
      </c>
      <c r="H11" s="134" t="s">
        <v>17</v>
      </c>
      <c r="I11" s="134">
        <v>7</v>
      </c>
      <c r="J11" s="135" t="s">
        <v>202</v>
      </c>
      <c r="K11" s="135" t="s">
        <v>115</v>
      </c>
      <c r="L11" s="196"/>
      <c r="M11" s="196"/>
    </row>
    <row r="12" spans="1:13" ht="15" customHeight="1">
      <c r="A12" s="183" t="s">
        <v>149</v>
      </c>
      <c r="B12" s="130"/>
      <c r="C12" s="131"/>
      <c r="D12" s="207"/>
      <c r="E12" s="151">
        <f t="shared" si="0"/>
        <v>0.54300000000000004</v>
      </c>
      <c r="F12" s="168">
        <f t="shared" si="2"/>
        <v>0</v>
      </c>
      <c r="H12" s="134" t="s">
        <v>17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83" t="s">
        <v>150</v>
      </c>
      <c r="B13" s="130"/>
      <c r="C13" s="131"/>
      <c r="D13" s="207"/>
      <c r="E13" s="151">
        <f t="shared" si="0"/>
        <v>0.54300000000000004</v>
      </c>
      <c r="F13" s="168">
        <f>D13*E13</f>
        <v>0</v>
      </c>
      <c r="H13" s="134" t="s">
        <v>12</v>
      </c>
      <c r="I13" s="134">
        <v>9</v>
      </c>
      <c r="J13" s="135"/>
      <c r="K13" s="135" t="s">
        <v>115</v>
      </c>
      <c r="L13" s="196">
        <v>1</v>
      </c>
      <c r="M13" s="196">
        <v>74</v>
      </c>
    </row>
    <row r="14" spans="1:13" ht="15" customHeight="1">
      <c r="A14" s="183" t="s">
        <v>151</v>
      </c>
      <c r="B14" s="130"/>
      <c r="C14" s="131"/>
      <c r="D14" s="207"/>
      <c r="E14" s="151">
        <f t="shared" si="0"/>
        <v>0.54300000000000004</v>
      </c>
      <c r="F14" s="168">
        <f t="shared" si="2"/>
        <v>0</v>
      </c>
      <c r="H14" s="134" t="s">
        <v>21</v>
      </c>
      <c r="I14" s="134">
        <v>10</v>
      </c>
      <c r="J14" s="135"/>
      <c r="K14" s="135" t="s">
        <v>115</v>
      </c>
      <c r="L14" s="196"/>
      <c r="M14" s="196">
        <v>74</v>
      </c>
    </row>
    <row r="15" spans="1:13" ht="15" customHeight="1">
      <c r="A15" s="183" t="s">
        <v>152</v>
      </c>
      <c r="B15" s="138"/>
      <c r="C15" s="139"/>
      <c r="D15" s="208"/>
      <c r="E15" s="151">
        <f t="shared" si="0"/>
        <v>0.54300000000000004</v>
      </c>
      <c r="F15" s="158">
        <f>D15*E15</f>
        <v>0</v>
      </c>
      <c r="H15" s="132" t="s">
        <v>18</v>
      </c>
      <c r="I15" s="132">
        <v>11</v>
      </c>
      <c r="J15" s="133"/>
      <c r="K15" s="133"/>
      <c r="L15" s="197"/>
      <c r="M15" s="197"/>
    </row>
    <row r="16" spans="1:13" ht="15" customHeight="1">
      <c r="A16" s="183" t="s">
        <v>153</v>
      </c>
      <c r="B16" s="138"/>
      <c r="C16" s="139"/>
      <c r="D16" s="208"/>
      <c r="E16" s="151">
        <f t="shared" si="0"/>
        <v>0.54300000000000004</v>
      </c>
      <c r="F16" s="158">
        <f>D16*E16</f>
        <v>0</v>
      </c>
      <c r="H16" s="132" t="s">
        <v>13</v>
      </c>
      <c r="I16" s="132">
        <v>12</v>
      </c>
      <c r="J16" s="133"/>
      <c r="K16" s="133"/>
      <c r="L16" s="197"/>
      <c r="M16" s="197"/>
    </row>
    <row r="17" spans="1:13" ht="15" customHeight="1">
      <c r="A17" s="183" t="s">
        <v>154</v>
      </c>
      <c r="B17" s="130"/>
      <c r="C17" s="131"/>
      <c r="D17" s="207"/>
      <c r="E17" s="151">
        <f t="shared" si="0"/>
        <v>0.54300000000000004</v>
      </c>
      <c r="F17" s="168">
        <f>D17*E17</f>
        <v>0</v>
      </c>
      <c r="H17" s="134" t="s">
        <v>23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83" t="s">
        <v>155</v>
      </c>
      <c r="B18" s="130"/>
      <c r="C18" s="131"/>
      <c r="D18" s="207"/>
      <c r="E18" s="151">
        <f t="shared" si="0"/>
        <v>0.54300000000000004</v>
      </c>
      <c r="F18" s="168">
        <f t="shared" ref="F18:F23" si="3">D18*E18</f>
        <v>0</v>
      </c>
      <c r="H18" s="134" t="s">
        <v>17</v>
      </c>
      <c r="I18" s="134">
        <v>14</v>
      </c>
      <c r="J18" s="135"/>
      <c r="K18" s="135" t="s">
        <v>115</v>
      </c>
      <c r="L18" s="196">
        <v>1</v>
      </c>
      <c r="M18" s="196">
        <v>74</v>
      </c>
    </row>
    <row r="19" spans="1:13" ht="15" customHeight="1">
      <c r="A19" s="183" t="s">
        <v>156</v>
      </c>
      <c r="B19" s="130"/>
      <c r="C19" s="131"/>
      <c r="D19" s="207"/>
      <c r="E19" s="151">
        <f t="shared" si="0"/>
        <v>0.54300000000000004</v>
      </c>
      <c r="F19" s="168">
        <f t="shared" si="3"/>
        <v>0</v>
      </c>
      <c r="H19" s="134" t="s">
        <v>17</v>
      </c>
      <c r="I19" s="134">
        <v>15</v>
      </c>
      <c r="J19" s="135" t="s">
        <v>202</v>
      </c>
      <c r="K19" s="135" t="s">
        <v>115</v>
      </c>
      <c r="L19" s="196"/>
      <c r="M19" s="196"/>
    </row>
    <row r="20" spans="1:13" ht="15" customHeight="1">
      <c r="A20" s="183" t="s">
        <v>157</v>
      </c>
      <c r="B20" s="130"/>
      <c r="C20" s="131"/>
      <c r="D20" s="207"/>
      <c r="E20" s="151">
        <f t="shared" si="0"/>
        <v>0.54300000000000004</v>
      </c>
      <c r="F20" s="168">
        <f t="shared" si="3"/>
        <v>0</v>
      </c>
      <c r="H20" s="134" t="s">
        <v>12</v>
      </c>
      <c r="I20" s="134">
        <v>16</v>
      </c>
      <c r="J20" s="135"/>
      <c r="K20" s="135" t="s">
        <v>115</v>
      </c>
      <c r="L20" s="196">
        <v>1</v>
      </c>
      <c r="M20" s="196">
        <v>74</v>
      </c>
    </row>
    <row r="21" spans="1:13" ht="15" customHeight="1">
      <c r="A21" s="183" t="s">
        <v>158</v>
      </c>
      <c r="B21" s="130"/>
      <c r="C21" s="131"/>
      <c r="D21" s="207"/>
      <c r="E21" s="151">
        <f t="shared" si="0"/>
        <v>0.54300000000000004</v>
      </c>
      <c r="F21" s="168">
        <f t="shared" si="3"/>
        <v>0</v>
      </c>
      <c r="H21" s="134" t="s">
        <v>21</v>
      </c>
      <c r="I21" s="134">
        <v>17</v>
      </c>
      <c r="J21" s="135"/>
      <c r="K21" s="135" t="s">
        <v>115</v>
      </c>
      <c r="L21" s="196"/>
      <c r="M21" s="196">
        <v>74</v>
      </c>
    </row>
    <row r="22" spans="1:13" ht="15" customHeight="1">
      <c r="A22" s="183" t="s">
        <v>159</v>
      </c>
      <c r="B22" s="138"/>
      <c r="C22" s="139"/>
      <c r="D22" s="208"/>
      <c r="E22" s="151">
        <f t="shared" si="0"/>
        <v>0.54300000000000004</v>
      </c>
      <c r="F22" s="158">
        <f t="shared" si="3"/>
        <v>0</v>
      </c>
      <c r="H22" s="132" t="s">
        <v>18</v>
      </c>
      <c r="I22" s="132">
        <v>18</v>
      </c>
      <c r="J22" s="133"/>
      <c r="K22" s="133"/>
      <c r="L22" s="197"/>
      <c r="M22" s="197"/>
    </row>
    <row r="23" spans="1:13" ht="15" customHeight="1">
      <c r="A23" s="183" t="s">
        <v>160</v>
      </c>
      <c r="B23" s="138"/>
      <c r="C23" s="139"/>
      <c r="D23" s="208"/>
      <c r="E23" s="151">
        <f t="shared" si="0"/>
        <v>0.54300000000000004</v>
      </c>
      <c r="F23" s="158">
        <f t="shared" si="3"/>
        <v>0</v>
      </c>
      <c r="H23" s="132" t="s">
        <v>13</v>
      </c>
      <c r="I23" s="132">
        <v>19</v>
      </c>
      <c r="J23" s="133"/>
      <c r="K23" s="133"/>
      <c r="L23" s="197"/>
      <c r="M23" s="197"/>
    </row>
    <row r="24" spans="1:13" ht="15" customHeight="1">
      <c r="A24" s="183" t="s">
        <v>161</v>
      </c>
      <c r="B24" s="130"/>
      <c r="C24" s="131"/>
      <c r="D24" s="207"/>
      <c r="E24" s="151">
        <f t="shared" si="0"/>
        <v>0.54300000000000004</v>
      </c>
      <c r="F24" s="168">
        <f>D24*E24</f>
        <v>0</v>
      </c>
      <c r="H24" s="134" t="s">
        <v>23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83" t="s">
        <v>162</v>
      </c>
      <c r="B25" s="130" t="s">
        <v>180</v>
      </c>
      <c r="C25" s="131" t="s">
        <v>179</v>
      </c>
      <c r="D25" s="204">
        <f>12.3+12.2</f>
        <v>24.5</v>
      </c>
      <c r="E25" s="151">
        <f t="shared" si="0"/>
        <v>0.54300000000000004</v>
      </c>
      <c r="F25" s="168">
        <f>D25*E25</f>
        <v>13.303500000000001</v>
      </c>
      <c r="H25" s="134" t="s">
        <v>17</v>
      </c>
      <c r="I25" s="134">
        <v>21</v>
      </c>
      <c r="J25" s="135"/>
      <c r="K25" s="135" t="s">
        <v>115</v>
      </c>
      <c r="L25" s="196" t="s">
        <v>236</v>
      </c>
      <c r="M25" s="196">
        <v>74</v>
      </c>
    </row>
    <row r="26" spans="1:13" ht="15" customHeight="1">
      <c r="A26" s="183" t="s">
        <v>163</v>
      </c>
      <c r="B26" s="130"/>
      <c r="C26" s="131"/>
      <c r="D26" s="207"/>
      <c r="E26" s="151">
        <f t="shared" si="0"/>
        <v>0.54300000000000004</v>
      </c>
      <c r="F26" s="168">
        <f>D26*E26</f>
        <v>0</v>
      </c>
      <c r="H26" s="134" t="s">
        <v>17</v>
      </c>
      <c r="I26" s="134">
        <v>22</v>
      </c>
      <c r="J26" s="135"/>
      <c r="K26" s="135" t="s">
        <v>115</v>
      </c>
      <c r="L26" s="196">
        <v>1</v>
      </c>
      <c r="M26" s="196">
        <v>74</v>
      </c>
    </row>
    <row r="27" spans="1:13" ht="15" customHeight="1">
      <c r="A27" s="183" t="s">
        <v>164</v>
      </c>
      <c r="B27" s="130"/>
      <c r="C27" s="131"/>
      <c r="D27" s="207"/>
      <c r="E27" s="151">
        <f t="shared" si="0"/>
        <v>0.54300000000000004</v>
      </c>
      <c r="F27" s="168">
        <f>D27*E27</f>
        <v>0</v>
      </c>
      <c r="H27" s="134" t="s">
        <v>12</v>
      </c>
      <c r="I27" s="134">
        <v>23</v>
      </c>
      <c r="J27" s="135" t="s">
        <v>202</v>
      </c>
      <c r="K27" s="135" t="s">
        <v>115</v>
      </c>
      <c r="L27" s="196"/>
      <c r="M27" s="196"/>
    </row>
    <row r="28" spans="1:13" ht="15" customHeight="1">
      <c r="A28" s="183" t="s">
        <v>165</v>
      </c>
      <c r="B28" s="130"/>
      <c r="C28" s="131"/>
      <c r="D28" s="207"/>
      <c r="E28" s="151">
        <f t="shared" si="0"/>
        <v>0.54300000000000004</v>
      </c>
      <c r="F28" s="168">
        <f>D28*E28</f>
        <v>0</v>
      </c>
      <c r="H28" s="134" t="s">
        <v>21</v>
      </c>
      <c r="I28" s="134">
        <v>24</v>
      </c>
      <c r="J28" s="135" t="s">
        <v>202</v>
      </c>
      <c r="K28" s="135" t="s">
        <v>115</v>
      </c>
      <c r="L28" s="196"/>
      <c r="M28" s="196"/>
    </row>
    <row r="29" spans="1:13" ht="15" customHeight="1">
      <c r="A29" s="183" t="s">
        <v>166</v>
      </c>
      <c r="B29" s="138"/>
      <c r="C29" s="139"/>
      <c r="D29" s="208"/>
      <c r="E29" s="151">
        <f t="shared" si="0"/>
        <v>0.54300000000000004</v>
      </c>
      <c r="F29" s="158">
        <f t="shared" ref="F29:F30" si="4">D29*E29</f>
        <v>0</v>
      </c>
      <c r="H29" s="132" t="s">
        <v>18</v>
      </c>
      <c r="I29" s="132">
        <v>25</v>
      </c>
      <c r="J29" s="133"/>
      <c r="K29" s="133"/>
      <c r="L29" s="197"/>
      <c r="M29" s="197"/>
    </row>
    <row r="30" spans="1:13" ht="15" customHeight="1">
      <c r="A30" s="183" t="s">
        <v>167</v>
      </c>
      <c r="B30" s="138"/>
      <c r="C30" s="139"/>
      <c r="D30" s="208"/>
      <c r="E30" s="151">
        <f t="shared" si="0"/>
        <v>0.54300000000000004</v>
      </c>
      <c r="F30" s="158">
        <f t="shared" si="4"/>
        <v>0</v>
      </c>
      <c r="H30" s="132" t="s">
        <v>13</v>
      </c>
      <c r="I30" s="132">
        <v>26</v>
      </c>
      <c r="J30" s="133"/>
      <c r="K30" s="133"/>
      <c r="L30" s="197"/>
      <c r="M30" s="197"/>
    </row>
    <row r="31" spans="1:13" ht="15" customHeight="1">
      <c r="A31" s="183" t="s">
        <v>168</v>
      </c>
      <c r="B31" s="130"/>
      <c r="C31" s="131"/>
      <c r="D31" s="207"/>
      <c r="E31" s="151">
        <f t="shared" si="0"/>
        <v>0.54300000000000004</v>
      </c>
      <c r="F31" s="168">
        <f>D31*E31</f>
        <v>0</v>
      </c>
      <c r="H31" s="167" t="s">
        <v>23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83" t="s">
        <v>169</v>
      </c>
      <c r="B32" s="130"/>
      <c r="C32" s="131"/>
      <c r="D32" s="207"/>
      <c r="E32" s="151">
        <f t="shared" si="0"/>
        <v>0.54300000000000004</v>
      </c>
      <c r="F32" s="168">
        <f>D32*E32</f>
        <v>0</v>
      </c>
      <c r="H32" s="167" t="s">
        <v>17</v>
      </c>
      <c r="I32" s="134">
        <v>28</v>
      </c>
      <c r="J32" s="135" t="s">
        <v>202</v>
      </c>
      <c r="K32" s="135"/>
      <c r="L32" s="196"/>
      <c r="M32" s="196"/>
    </row>
    <row r="33" spans="1:13" ht="15" customHeight="1">
      <c r="A33" s="147"/>
      <c r="B33" s="148" t="s">
        <v>120</v>
      </c>
      <c r="C33" s="149"/>
      <c r="D33" s="209"/>
      <c r="E33" s="152"/>
      <c r="F33" s="160">
        <f>SUM(F5:F32)</f>
        <v>13.303500000000001</v>
      </c>
      <c r="H33" s="165"/>
      <c r="I33" s="166"/>
      <c r="J33" s="166" t="s">
        <v>134</v>
      </c>
      <c r="K33" s="166"/>
      <c r="L33" s="195">
        <f>SUM(L5:L32)</f>
        <v>11</v>
      </c>
      <c r="M33" s="195">
        <f>SUM(M5:M32)</f>
        <v>1036</v>
      </c>
    </row>
    <row r="34" spans="1:13" ht="15" customHeight="1">
      <c r="H34" s="107"/>
      <c r="I34" s="107"/>
      <c r="J34" s="107"/>
      <c r="K34" s="107"/>
      <c r="L34" s="214"/>
      <c r="M34" s="107"/>
    </row>
    <row r="35" spans="1:13">
      <c r="H35" s="107"/>
      <c r="I35" s="107"/>
      <c r="J35" s="107"/>
      <c r="K35" s="107"/>
      <c r="L35" s="214"/>
      <c r="M35" s="107"/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C15" workbookViewId="0">
      <selection activeCell="L3" sqref="L1:L1048576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2</v>
      </c>
      <c r="B2" s="251"/>
      <c r="C2" s="251"/>
      <c r="D2" s="251"/>
      <c r="E2" s="251"/>
      <c r="F2" s="251"/>
      <c r="G2" s="85"/>
      <c r="H2" s="251" t="s">
        <v>2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85" t="s">
        <v>16</v>
      </c>
    </row>
    <row r="5" spans="1:13" ht="15" customHeight="1">
      <c r="A5" s="172" t="s">
        <v>142</v>
      </c>
      <c r="B5" s="136"/>
      <c r="C5" s="137"/>
      <c r="D5" s="169"/>
      <c r="E5" s="151">
        <f t="shared" ref="E5:E35" si="0">barème2018</f>
        <v>0.54300000000000004</v>
      </c>
      <c r="F5" s="170">
        <f>D5*E5</f>
        <v>0</v>
      </c>
      <c r="H5" s="134" t="s">
        <v>17</v>
      </c>
      <c r="I5" s="134">
        <v>1</v>
      </c>
      <c r="J5" s="135"/>
      <c r="K5" s="135" t="s">
        <v>115</v>
      </c>
      <c r="L5" s="196">
        <v>1</v>
      </c>
      <c r="M5" s="196">
        <v>74</v>
      </c>
    </row>
    <row r="6" spans="1:13" ht="15" customHeight="1">
      <c r="A6" s="172" t="s">
        <v>143</v>
      </c>
      <c r="B6" s="136"/>
      <c r="C6" s="137"/>
      <c r="D6" s="169"/>
      <c r="E6" s="151">
        <f t="shared" si="0"/>
        <v>0.54300000000000004</v>
      </c>
      <c r="F6" s="170">
        <f t="shared" ref="F6:F7" si="1">D6*E6</f>
        <v>0</v>
      </c>
      <c r="H6" s="134" t="s">
        <v>12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 t="shared" si="1"/>
        <v>0</v>
      </c>
      <c r="H7" s="134" t="s">
        <v>21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3" t="s">
        <v>145</v>
      </c>
      <c r="B8" s="138"/>
      <c r="C8" s="139"/>
      <c r="D8" s="151"/>
      <c r="E8" s="151">
        <f t="shared" si="0"/>
        <v>0.54300000000000004</v>
      </c>
      <c r="F8" s="158">
        <f>D8*E8</f>
        <v>0</v>
      </c>
      <c r="H8" s="132" t="s">
        <v>18</v>
      </c>
      <c r="I8" s="132">
        <v>4</v>
      </c>
      <c r="J8" s="133"/>
      <c r="K8" s="133"/>
      <c r="L8" s="197"/>
      <c r="M8" s="197"/>
    </row>
    <row r="9" spans="1:13" ht="15" customHeight="1">
      <c r="A9" s="173" t="s">
        <v>146</v>
      </c>
      <c r="B9" s="138"/>
      <c r="C9" s="139"/>
      <c r="D9" s="151"/>
      <c r="E9" s="151">
        <f t="shared" si="0"/>
        <v>0.54300000000000004</v>
      </c>
      <c r="F9" s="158">
        <f>D9*E9</f>
        <v>0</v>
      </c>
      <c r="H9" s="132" t="s">
        <v>13</v>
      </c>
      <c r="I9" s="132">
        <v>5</v>
      </c>
      <c r="J9" s="133"/>
      <c r="K9" s="133"/>
      <c r="L9" s="197"/>
      <c r="M9" s="197"/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f t="shared" ref="F10:F14" si="2">D10*E10</f>
        <v>0</v>
      </c>
      <c r="H10" s="134" t="s">
        <v>23</v>
      </c>
      <c r="I10" s="134">
        <v>6</v>
      </c>
      <c r="J10" s="135"/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 t="s">
        <v>182</v>
      </c>
      <c r="C11" s="137" t="s">
        <v>181</v>
      </c>
      <c r="D11" s="169">
        <f>0.25+1.3</f>
        <v>1.55</v>
      </c>
      <c r="E11" s="151">
        <f t="shared" si="0"/>
        <v>0.54300000000000004</v>
      </c>
      <c r="F11" s="170">
        <f t="shared" si="2"/>
        <v>0.84165000000000012</v>
      </c>
      <c r="H11" s="134" t="s">
        <v>17</v>
      </c>
      <c r="I11" s="134">
        <v>7</v>
      </c>
      <c r="J11" s="135" t="s">
        <v>200</v>
      </c>
      <c r="K11" s="135"/>
      <c r="L11" s="196"/>
      <c r="M11" s="196"/>
    </row>
    <row r="12" spans="1:13" ht="15" customHeight="1">
      <c r="A12" s="172" t="s">
        <v>149</v>
      </c>
      <c r="B12" s="136"/>
      <c r="C12" s="137"/>
      <c r="D12" s="169"/>
      <c r="E12" s="151">
        <f t="shared" si="0"/>
        <v>0.54300000000000004</v>
      </c>
      <c r="F12" s="170">
        <f t="shared" si="2"/>
        <v>0</v>
      </c>
      <c r="H12" s="134" t="s">
        <v>17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72" t="s">
        <v>150</v>
      </c>
      <c r="B13" s="136" t="s">
        <v>184</v>
      </c>
      <c r="C13" s="137" t="s">
        <v>185</v>
      </c>
      <c r="D13" s="169">
        <f>39.7+38.9</f>
        <v>78.599999999999994</v>
      </c>
      <c r="E13" s="151">
        <f t="shared" si="0"/>
        <v>0.54300000000000004</v>
      </c>
      <c r="F13" s="170">
        <f t="shared" si="2"/>
        <v>42.6798</v>
      </c>
      <c r="H13" s="134" t="s">
        <v>12</v>
      </c>
      <c r="I13" s="134">
        <v>9</v>
      </c>
      <c r="J13" s="135" t="s">
        <v>183</v>
      </c>
      <c r="K13" s="135"/>
      <c r="L13" s="196"/>
      <c r="M13" s="196"/>
    </row>
    <row r="14" spans="1:13" ht="15" customHeight="1">
      <c r="A14" s="172" t="s">
        <v>151</v>
      </c>
      <c r="B14" s="136"/>
      <c r="C14" s="137"/>
      <c r="D14" s="169"/>
      <c r="E14" s="151">
        <f t="shared" si="0"/>
        <v>0.54300000000000004</v>
      </c>
      <c r="F14" s="170">
        <f t="shared" si="2"/>
        <v>0</v>
      </c>
      <c r="H14" s="134" t="s">
        <v>21</v>
      </c>
      <c r="I14" s="134">
        <v>10</v>
      </c>
      <c r="J14" s="135"/>
      <c r="K14" s="135" t="s">
        <v>115</v>
      </c>
      <c r="L14" s="196">
        <v>1</v>
      </c>
      <c r="M14" s="196">
        <v>74</v>
      </c>
    </row>
    <row r="15" spans="1:13" ht="15" customHeight="1">
      <c r="A15" s="173" t="s">
        <v>152</v>
      </c>
      <c r="B15" s="138"/>
      <c r="C15" s="139"/>
      <c r="D15" s="151"/>
      <c r="E15" s="151">
        <f t="shared" si="0"/>
        <v>0.54300000000000004</v>
      </c>
      <c r="F15" s="158">
        <f>D15*E15</f>
        <v>0</v>
      </c>
      <c r="H15" s="132" t="s">
        <v>18</v>
      </c>
      <c r="I15" s="132">
        <v>11</v>
      </c>
      <c r="J15" s="133"/>
      <c r="K15" s="133"/>
      <c r="L15" s="197"/>
      <c r="M15" s="197"/>
    </row>
    <row r="16" spans="1:13" ht="15" customHeight="1">
      <c r="A16" s="173" t="s">
        <v>153</v>
      </c>
      <c r="B16" s="138"/>
      <c r="C16" s="139"/>
      <c r="D16" s="151"/>
      <c r="E16" s="151">
        <f t="shared" si="0"/>
        <v>0.54300000000000004</v>
      </c>
      <c r="F16" s="158">
        <f>D16*E16</f>
        <v>0</v>
      </c>
      <c r="H16" s="132" t="s">
        <v>13</v>
      </c>
      <c r="I16" s="132">
        <v>12</v>
      </c>
      <c r="J16" s="133"/>
      <c r="K16" s="133"/>
      <c r="L16" s="197"/>
      <c r="M16" s="197"/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f t="shared" ref="F17:F21" si="3">D17*E17</f>
        <v>0</v>
      </c>
      <c r="H17" s="134" t="s">
        <v>23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2" t="s">
        <v>155</v>
      </c>
      <c r="B18" s="136" t="s">
        <v>187</v>
      </c>
      <c r="C18" s="137" t="s">
        <v>186</v>
      </c>
      <c r="D18" s="169">
        <f>13.4+13.3</f>
        <v>26.700000000000003</v>
      </c>
      <c r="E18" s="151">
        <f t="shared" si="0"/>
        <v>0.54300000000000004</v>
      </c>
      <c r="F18" s="170">
        <f t="shared" si="3"/>
        <v>14.498100000000003</v>
      </c>
      <c r="H18" s="134" t="s">
        <v>17</v>
      </c>
      <c r="I18" s="134">
        <v>14</v>
      </c>
      <c r="J18" s="135" t="s">
        <v>188</v>
      </c>
      <c r="K18" s="135" t="s">
        <v>115</v>
      </c>
      <c r="L18" s="196"/>
      <c r="M18" s="196">
        <v>74</v>
      </c>
    </row>
    <row r="19" spans="1:13" ht="15" customHeight="1">
      <c r="A19" s="172" t="s">
        <v>156</v>
      </c>
      <c r="B19" s="136"/>
      <c r="C19" s="137"/>
      <c r="D19" s="169"/>
      <c r="E19" s="151">
        <f t="shared" si="0"/>
        <v>0.54300000000000004</v>
      </c>
      <c r="F19" s="170">
        <f t="shared" si="3"/>
        <v>0</v>
      </c>
      <c r="H19" s="134" t="s">
        <v>17</v>
      </c>
      <c r="I19" s="134">
        <v>15</v>
      </c>
      <c r="J19" s="135"/>
      <c r="K19" s="135" t="s">
        <v>115</v>
      </c>
      <c r="L19" s="196">
        <v>1</v>
      </c>
      <c r="M19" s="196">
        <v>74</v>
      </c>
    </row>
    <row r="20" spans="1:13" ht="15" customHeight="1">
      <c r="A20" s="172" t="s">
        <v>157</v>
      </c>
      <c r="B20" s="136"/>
      <c r="C20" s="137"/>
      <c r="D20" s="169"/>
      <c r="E20" s="151">
        <f t="shared" si="0"/>
        <v>0.54300000000000004</v>
      </c>
      <c r="F20" s="170">
        <f t="shared" si="3"/>
        <v>0</v>
      </c>
      <c r="H20" s="134" t="s">
        <v>12</v>
      </c>
      <c r="I20" s="134">
        <v>16</v>
      </c>
      <c r="J20" s="135"/>
      <c r="K20" s="135" t="s">
        <v>115</v>
      </c>
      <c r="L20" s="196">
        <v>1</v>
      </c>
      <c r="M20" s="196">
        <v>74</v>
      </c>
    </row>
    <row r="21" spans="1:13" ht="15" customHeight="1">
      <c r="A21" s="172" t="s">
        <v>158</v>
      </c>
      <c r="B21" s="126" t="s">
        <v>189</v>
      </c>
      <c r="C21" s="136" t="s">
        <v>190</v>
      </c>
      <c r="D21" s="169">
        <f>2+106</f>
        <v>108</v>
      </c>
      <c r="E21" s="151">
        <f t="shared" si="0"/>
        <v>0.54300000000000004</v>
      </c>
      <c r="F21" s="170">
        <f t="shared" si="3"/>
        <v>58.644000000000005</v>
      </c>
      <c r="H21" s="134" t="s">
        <v>21</v>
      </c>
      <c r="I21" s="134">
        <v>17</v>
      </c>
      <c r="J21" s="135" t="s">
        <v>191</v>
      </c>
      <c r="K21" s="135"/>
      <c r="L21" s="196"/>
      <c r="M21" s="196"/>
    </row>
    <row r="22" spans="1:13" ht="15" customHeight="1">
      <c r="A22" s="173" t="s">
        <v>159</v>
      </c>
      <c r="B22" s="138"/>
      <c r="C22" s="139"/>
      <c r="D22" s="151"/>
      <c r="E22" s="151">
        <f t="shared" si="0"/>
        <v>0.54300000000000004</v>
      </c>
      <c r="F22" s="158">
        <f>D22*E22</f>
        <v>0</v>
      </c>
      <c r="H22" s="132" t="s">
        <v>18</v>
      </c>
      <c r="I22" s="132">
        <v>18</v>
      </c>
      <c r="J22" s="133"/>
      <c r="K22" s="133"/>
      <c r="L22" s="197"/>
      <c r="M22" s="197"/>
    </row>
    <row r="23" spans="1:13" ht="15" customHeight="1">
      <c r="A23" s="173" t="s">
        <v>160</v>
      </c>
      <c r="B23" s="138"/>
      <c r="C23" s="139"/>
      <c r="D23" s="151"/>
      <c r="E23" s="151">
        <f t="shared" si="0"/>
        <v>0.54300000000000004</v>
      </c>
      <c r="F23" s="158">
        <f>D23*E23</f>
        <v>0</v>
      </c>
      <c r="H23" s="132" t="s">
        <v>13</v>
      </c>
      <c r="I23" s="132">
        <v>19</v>
      </c>
      <c r="J23" s="133"/>
      <c r="K23" s="133"/>
      <c r="L23" s="197"/>
      <c r="M23" s="197"/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f t="shared" ref="F24:F28" si="4">D24*E24</f>
        <v>0</v>
      </c>
      <c r="H24" s="134" t="s">
        <v>23</v>
      </c>
      <c r="I24" s="134">
        <v>20</v>
      </c>
      <c r="J24" s="135" t="s">
        <v>192</v>
      </c>
      <c r="K24" s="135"/>
      <c r="L24" s="196"/>
      <c r="M24" s="196"/>
    </row>
    <row r="25" spans="1:13" ht="15" customHeight="1">
      <c r="A25" s="172" t="s">
        <v>162</v>
      </c>
      <c r="B25" s="136" t="s">
        <v>195</v>
      </c>
      <c r="C25" s="137" t="s">
        <v>196</v>
      </c>
      <c r="D25" s="169">
        <f>40.7+41.4</f>
        <v>82.1</v>
      </c>
      <c r="E25" s="151">
        <f t="shared" si="0"/>
        <v>0.54300000000000004</v>
      </c>
      <c r="F25" s="170">
        <f t="shared" si="4"/>
        <v>44.580300000000001</v>
      </c>
      <c r="H25" s="134" t="s">
        <v>17</v>
      </c>
      <c r="I25" s="134">
        <v>21</v>
      </c>
      <c r="J25" s="135" t="s">
        <v>193</v>
      </c>
      <c r="K25" s="135"/>
      <c r="L25" s="196"/>
      <c r="M25" s="196"/>
    </row>
    <row r="26" spans="1:13" ht="15" customHeight="1">
      <c r="A26" s="172" t="s">
        <v>163</v>
      </c>
      <c r="B26" s="136" t="s">
        <v>198</v>
      </c>
      <c r="C26" s="137" t="s">
        <v>197</v>
      </c>
      <c r="D26" s="169">
        <f>36.2+34.2</f>
        <v>70.400000000000006</v>
      </c>
      <c r="E26" s="151">
        <f t="shared" si="0"/>
        <v>0.54300000000000004</v>
      </c>
      <c r="F26" s="170">
        <f t="shared" si="4"/>
        <v>38.227200000000003</v>
      </c>
      <c r="H26" s="134" t="s">
        <v>17</v>
      </c>
      <c r="I26" s="134">
        <v>22</v>
      </c>
      <c r="J26" s="135" t="s">
        <v>194</v>
      </c>
      <c r="K26" s="135"/>
      <c r="L26" s="196"/>
      <c r="M26" s="196"/>
    </row>
    <row r="27" spans="1:13" ht="15" customHeight="1">
      <c r="A27" s="172" t="s">
        <v>164</v>
      </c>
      <c r="B27" s="136"/>
      <c r="C27" s="137"/>
      <c r="D27" s="169"/>
      <c r="E27" s="151">
        <f t="shared" si="0"/>
        <v>0.54300000000000004</v>
      </c>
      <c r="F27" s="170">
        <f t="shared" si="4"/>
        <v>0</v>
      </c>
      <c r="H27" s="134" t="s">
        <v>12</v>
      </c>
      <c r="I27" s="134">
        <v>23</v>
      </c>
      <c r="J27" s="135"/>
      <c r="K27" s="135" t="s">
        <v>115</v>
      </c>
      <c r="L27" s="196">
        <v>1</v>
      </c>
      <c r="M27" s="196">
        <v>74</v>
      </c>
    </row>
    <row r="28" spans="1:13" ht="15" customHeight="1">
      <c r="A28" s="172" t="s">
        <v>165</v>
      </c>
      <c r="B28" s="136"/>
      <c r="C28" s="137"/>
      <c r="D28" s="169"/>
      <c r="E28" s="151">
        <f t="shared" si="0"/>
        <v>0.54300000000000004</v>
      </c>
      <c r="F28" s="170">
        <f t="shared" si="4"/>
        <v>0</v>
      </c>
      <c r="H28" s="134" t="s">
        <v>21</v>
      </c>
      <c r="I28" s="134">
        <v>24</v>
      </c>
      <c r="J28" s="135"/>
      <c r="K28" s="135" t="s">
        <v>115</v>
      </c>
      <c r="L28" s="196">
        <v>1</v>
      </c>
      <c r="M28" s="196">
        <v>74</v>
      </c>
    </row>
    <row r="29" spans="1:13" ht="15" customHeight="1">
      <c r="A29" s="173" t="s">
        <v>166</v>
      </c>
      <c r="B29" s="138"/>
      <c r="C29" s="139"/>
      <c r="D29" s="151"/>
      <c r="E29" s="151">
        <f t="shared" si="0"/>
        <v>0.54300000000000004</v>
      </c>
      <c r="F29" s="158">
        <f>D29*E29</f>
        <v>0</v>
      </c>
      <c r="H29" s="132" t="s">
        <v>18</v>
      </c>
      <c r="I29" s="132">
        <v>25</v>
      </c>
      <c r="J29" s="133"/>
      <c r="K29" s="133"/>
      <c r="L29" s="197"/>
      <c r="M29" s="197"/>
    </row>
    <row r="30" spans="1:13" ht="15" customHeight="1">
      <c r="A30" s="173" t="s">
        <v>167</v>
      </c>
      <c r="B30" s="138"/>
      <c r="C30" s="139"/>
      <c r="D30" s="151"/>
      <c r="E30" s="151">
        <f t="shared" si="0"/>
        <v>0.54300000000000004</v>
      </c>
      <c r="F30" s="158">
        <f>D30*E30</f>
        <v>0</v>
      </c>
      <c r="H30" s="132" t="s">
        <v>13</v>
      </c>
      <c r="I30" s="132">
        <v>26</v>
      </c>
      <c r="J30" s="133"/>
      <c r="K30" s="133"/>
      <c r="L30" s="197"/>
      <c r="M30" s="197"/>
    </row>
    <row r="31" spans="1:13" ht="15" customHeight="1">
      <c r="A31" s="172" t="s">
        <v>168</v>
      </c>
      <c r="B31" s="136"/>
      <c r="C31" s="137"/>
      <c r="D31" s="169"/>
      <c r="E31" s="151">
        <f t="shared" si="0"/>
        <v>0.54300000000000004</v>
      </c>
      <c r="F31" s="170">
        <f t="shared" ref="F31:F35" si="5">D31*E31</f>
        <v>0</v>
      </c>
      <c r="H31" s="167" t="s">
        <v>23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2" t="s">
        <v>169</v>
      </c>
      <c r="B32" s="136"/>
      <c r="C32" s="137"/>
      <c r="D32" s="169"/>
      <c r="E32" s="151">
        <f t="shared" si="0"/>
        <v>0.54300000000000004</v>
      </c>
      <c r="F32" s="170">
        <f t="shared" si="5"/>
        <v>0</v>
      </c>
      <c r="H32" s="167" t="s">
        <v>17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2" t="s">
        <v>170</v>
      </c>
      <c r="B33" s="136"/>
      <c r="C33" s="137"/>
      <c r="D33" s="169"/>
      <c r="E33" s="151">
        <f t="shared" si="0"/>
        <v>0.54300000000000004</v>
      </c>
      <c r="F33" s="170">
        <f t="shared" si="5"/>
        <v>0</v>
      </c>
      <c r="H33" s="167" t="s">
        <v>17</v>
      </c>
      <c r="I33" s="134">
        <v>29</v>
      </c>
      <c r="J33" s="135"/>
      <c r="K33" s="135" t="s">
        <v>115</v>
      </c>
      <c r="L33" s="196">
        <v>1</v>
      </c>
      <c r="M33" s="196">
        <v>74</v>
      </c>
    </row>
    <row r="34" spans="1:13" ht="15" customHeight="1">
      <c r="A34" s="172" t="s">
        <v>171</v>
      </c>
      <c r="B34" s="136"/>
      <c r="C34" s="137"/>
      <c r="D34" s="169"/>
      <c r="E34" s="151">
        <f t="shared" si="0"/>
        <v>0.54300000000000004</v>
      </c>
      <c r="F34" s="170">
        <f t="shared" si="5"/>
        <v>0</v>
      </c>
      <c r="H34" s="167" t="s">
        <v>12</v>
      </c>
      <c r="I34" s="134">
        <v>30</v>
      </c>
      <c r="J34" s="135"/>
      <c r="K34" s="135" t="s">
        <v>115</v>
      </c>
      <c r="L34" s="196">
        <v>1</v>
      </c>
      <c r="M34" s="196">
        <v>74</v>
      </c>
    </row>
    <row r="35" spans="1:13" ht="15" customHeight="1">
      <c r="A35" s="172" t="s">
        <v>172</v>
      </c>
      <c r="B35" s="136"/>
      <c r="C35" s="137"/>
      <c r="D35" s="169"/>
      <c r="E35" s="151">
        <f t="shared" si="0"/>
        <v>0.54300000000000004</v>
      </c>
      <c r="F35" s="170">
        <f t="shared" si="5"/>
        <v>0</v>
      </c>
      <c r="H35" s="134" t="s">
        <v>21</v>
      </c>
      <c r="I35" s="134">
        <v>31</v>
      </c>
      <c r="J35" s="135"/>
      <c r="K35" s="135" t="s">
        <v>115</v>
      </c>
      <c r="L35" s="196">
        <v>1</v>
      </c>
      <c r="M35" s="196">
        <v>74</v>
      </c>
    </row>
    <row r="36" spans="1:13">
      <c r="A36" s="147"/>
      <c r="B36" s="148" t="s">
        <v>120</v>
      </c>
      <c r="C36" s="149"/>
      <c r="D36" s="152"/>
      <c r="E36" s="152"/>
      <c r="F36" s="160">
        <f>SUM(F5:F34)</f>
        <v>199.47105000000002</v>
      </c>
      <c r="H36" s="171"/>
      <c r="I36" s="171"/>
      <c r="J36" s="171"/>
      <c r="K36" s="171"/>
      <c r="L36" s="198">
        <f>SUM(L7:L35)</f>
        <v>14</v>
      </c>
      <c r="M36" s="198">
        <f>SUM(M7:M35)</f>
        <v>1110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C9" workbookViewId="0">
      <selection activeCell="L18" sqref="L18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3</v>
      </c>
      <c r="B2" s="251"/>
      <c r="C2" s="251"/>
      <c r="D2" s="251"/>
      <c r="E2" s="251"/>
      <c r="F2" s="251"/>
      <c r="G2" s="85"/>
      <c r="H2" s="251" t="s">
        <v>3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3" t="s">
        <v>142</v>
      </c>
      <c r="B5" s="138"/>
      <c r="C5" s="139"/>
      <c r="D5" s="151"/>
      <c r="E5" s="151">
        <f t="shared" ref="E5:E34" si="0">barème2018</f>
        <v>0.54300000000000004</v>
      </c>
      <c r="F5" s="158">
        <v>0</v>
      </c>
      <c r="H5" s="132" t="s">
        <v>18</v>
      </c>
      <c r="I5" s="132">
        <v>1</v>
      </c>
      <c r="J5" s="133"/>
      <c r="K5" s="133"/>
      <c r="L5" s="197"/>
      <c r="M5" s="197"/>
    </row>
    <row r="6" spans="1:13" ht="15" customHeight="1">
      <c r="A6" s="173" t="s">
        <v>143</v>
      </c>
      <c r="B6" s="138"/>
      <c r="C6" s="139"/>
      <c r="D6" s="151"/>
      <c r="E6" s="151">
        <f t="shared" si="0"/>
        <v>0.54300000000000004</v>
      </c>
      <c r="F6" s="158">
        <v>0</v>
      </c>
      <c r="H6" s="132" t="s">
        <v>13</v>
      </c>
      <c r="I6" s="132">
        <v>2</v>
      </c>
      <c r="J6" s="133"/>
      <c r="K6" s="133"/>
      <c r="L6" s="197"/>
      <c r="M6" s="197"/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>D7*E7</f>
        <v>0</v>
      </c>
      <c r="H7" s="134" t="s">
        <v>23</v>
      </c>
      <c r="I7" s="134">
        <v>3</v>
      </c>
      <c r="J7" s="135"/>
      <c r="K7" s="135" t="s">
        <v>115</v>
      </c>
      <c r="L7" s="213"/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f t="shared" ref="F8:F11" si="1">D8*E8</f>
        <v>0</v>
      </c>
      <c r="H8" s="134" t="s">
        <v>17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 t="shared" si="0"/>
        <v>0.54300000000000004</v>
      </c>
      <c r="F9" s="170">
        <f t="shared" si="1"/>
        <v>0</v>
      </c>
      <c r="H9" s="134" t="s">
        <v>17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f t="shared" si="1"/>
        <v>0</v>
      </c>
      <c r="H10" s="134" t="s">
        <v>12</v>
      </c>
      <c r="I10" s="134">
        <v>6</v>
      </c>
      <c r="J10" s="135"/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/>
      <c r="C11" s="137"/>
      <c r="D11" s="169"/>
      <c r="E11" s="151">
        <f t="shared" si="0"/>
        <v>0.54300000000000004</v>
      </c>
      <c r="F11" s="170">
        <f t="shared" si="1"/>
        <v>0</v>
      </c>
      <c r="H11" s="134" t="s">
        <v>21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3" t="s">
        <v>149</v>
      </c>
      <c r="B12" s="138" t="s">
        <v>126</v>
      </c>
      <c r="C12" s="139" t="s">
        <v>127</v>
      </c>
      <c r="D12" s="151">
        <f>26.6+25.9</f>
        <v>52.5</v>
      </c>
      <c r="E12" s="151">
        <f t="shared" si="0"/>
        <v>0.54300000000000004</v>
      </c>
      <c r="F12" s="158">
        <f>D12*E12</f>
        <v>28.5075</v>
      </c>
      <c r="H12" s="132" t="s">
        <v>18</v>
      </c>
      <c r="I12" s="132">
        <v>8</v>
      </c>
      <c r="J12" s="133"/>
      <c r="K12" s="133"/>
      <c r="L12" s="197"/>
      <c r="M12" s="197"/>
    </row>
    <row r="13" spans="1:13" ht="15" customHeight="1">
      <c r="A13" s="173" t="s">
        <v>150</v>
      </c>
      <c r="B13" s="138"/>
      <c r="C13" s="139"/>
      <c r="D13" s="151"/>
      <c r="E13" s="151">
        <f t="shared" si="0"/>
        <v>0.54300000000000004</v>
      </c>
      <c r="F13" s="158">
        <v>0</v>
      </c>
      <c r="H13" s="132" t="s">
        <v>13</v>
      </c>
      <c r="I13" s="132">
        <v>9</v>
      </c>
      <c r="J13" s="133"/>
      <c r="K13" s="133"/>
      <c r="L13" s="197"/>
      <c r="M13" s="197"/>
    </row>
    <row r="14" spans="1:13" ht="15" customHeight="1">
      <c r="A14" s="172" t="s">
        <v>151</v>
      </c>
      <c r="B14" s="136"/>
      <c r="C14" s="137"/>
      <c r="D14" s="169"/>
      <c r="E14" s="151">
        <f t="shared" si="0"/>
        <v>0.54300000000000004</v>
      </c>
      <c r="F14" s="170">
        <f t="shared" ref="F14:F18" si="2">D14*E14</f>
        <v>0</v>
      </c>
      <c r="H14" s="134" t="s">
        <v>23</v>
      </c>
      <c r="I14" s="134">
        <v>10</v>
      </c>
      <c r="J14" s="135" t="s">
        <v>199</v>
      </c>
      <c r="K14" s="135"/>
      <c r="L14" s="196"/>
      <c r="M14" s="196"/>
    </row>
    <row r="15" spans="1:13" ht="15" customHeight="1">
      <c r="A15" s="172" t="s">
        <v>152</v>
      </c>
      <c r="B15" s="136" t="s">
        <v>182</v>
      </c>
      <c r="C15" s="137" t="s">
        <v>181</v>
      </c>
      <c r="D15" s="169">
        <f>0.25+1.3</f>
        <v>1.55</v>
      </c>
      <c r="E15" s="151">
        <f t="shared" si="0"/>
        <v>0.54300000000000004</v>
      </c>
      <c r="F15" s="170">
        <f t="shared" si="2"/>
        <v>0.84165000000000012</v>
      </c>
      <c r="H15" s="134" t="s">
        <v>17</v>
      </c>
      <c r="I15" s="134">
        <v>11</v>
      </c>
      <c r="J15" s="135" t="s">
        <v>200</v>
      </c>
      <c r="K15" s="135"/>
      <c r="L15" s="196"/>
      <c r="M15" s="196"/>
    </row>
    <row r="16" spans="1:13" ht="15" customHeight="1">
      <c r="A16" s="172" t="s">
        <v>153</v>
      </c>
      <c r="B16" s="136"/>
      <c r="C16" s="137"/>
      <c r="D16" s="169"/>
      <c r="E16" s="151">
        <f t="shared" si="0"/>
        <v>0.54300000000000004</v>
      </c>
      <c r="F16" s="170">
        <f t="shared" si="2"/>
        <v>0</v>
      </c>
      <c r="H16" s="134" t="s">
        <v>17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f t="shared" si="2"/>
        <v>0</v>
      </c>
      <c r="H17" s="134" t="s">
        <v>12</v>
      </c>
      <c r="I17" s="134">
        <v>13</v>
      </c>
      <c r="J17" s="135"/>
      <c r="K17" s="135" t="s">
        <v>115</v>
      </c>
      <c r="L17" s="196" t="s">
        <v>236</v>
      </c>
      <c r="M17" s="196">
        <v>74</v>
      </c>
    </row>
    <row r="18" spans="1:13" ht="15" customHeight="1">
      <c r="A18" s="172" t="s">
        <v>155</v>
      </c>
      <c r="B18" s="136"/>
      <c r="C18" s="137"/>
      <c r="D18" s="169"/>
      <c r="E18" s="151">
        <f t="shared" si="0"/>
        <v>0.54300000000000004</v>
      </c>
      <c r="F18" s="170">
        <f t="shared" si="2"/>
        <v>0</v>
      </c>
      <c r="H18" s="134" t="s">
        <v>21</v>
      </c>
      <c r="I18" s="134">
        <v>14</v>
      </c>
      <c r="J18" s="135"/>
      <c r="K18" s="135" t="s">
        <v>115</v>
      </c>
      <c r="L18" s="196">
        <v>1</v>
      </c>
      <c r="M18" s="196">
        <v>74</v>
      </c>
    </row>
    <row r="19" spans="1:13" ht="15" customHeight="1">
      <c r="A19" s="173" t="s">
        <v>156</v>
      </c>
      <c r="B19" s="138"/>
      <c r="C19" s="139"/>
      <c r="D19" s="151"/>
      <c r="E19" s="151">
        <f t="shared" si="0"/>
        <v>0.54300000000000004</v>
      </c>
      <c r="F19" s="158">
        <v>0</v>
      </c>
      <c r="H19" s="132" t="s">
        <v>18</v>
      </c>
      <c r="I19" s="132">
        <v>15</v>
      </c>
      <c r="J19" s="133"/>
      <c r="K19" s="133"/>
      <c r="L19" s="197"/>
      <c r="M19" s="197"/>
    </row>
    <row r="20" spans="1:13" ht="15" customHeight="1">
      <c r="A20" s="173" t="s">
        <v>157</v>
      </c>
      <c r="B20" s="138"/>
      <c r="C20" s="139"/>
      <c r="D20" s="151"/>
      <c r="E20" s="151">
        <f t="shared" si="0"/>
        <v>0.54300000000000004</v>
      </c>
      <c r="F20" s="158">
        <v>0</v>
      </c>
      <c r="H20" s="132" t="s">
        <v>13</v>
      </c>
      <c r="I20" s="132">
        <v>16</v>
      </c>
      <c r="J20" s="133"/>
      <c r="K20" s="133"/>
      <c r="L20" s="197"/>
      <c r="M20" s="197"/>
    </row>
    <row r="21" spans="1:13" ht="15" customHeight="1">
      <c r="A21" s="174" t="s">
        <v>158</v>
      </c>
      <c r="B21" s="175"/>
      <c r="C21" s="176"/>
      <c r="D21" s="177"/>
      <c r="E21" s="177">
        <f t="shared" si="0"/>
        <v>0.54300000000000004</v>
      </c>
      <c r="F21" s="178">
        <f>D21*E21</f>
        <v>0</v>
      </c>
      <c r="H21" s="180" t="s">
        <v>23</v>
      </c>
      <c r="I21" s="180">
        <v>17</v>
      </c>
      <c r="J21" s="181"/>
      <c r="K21" s="182" t="s">
        <v>95</v>
      </c>
      <c r="L21" s="200"/>
      <c r="M21" s="200"/>
    </row>
    <row r="22" spans="1:13" ht="15" customHeight="1">
      <c r="A22" s="172" t="s">
        <v>159</v>
      </c>
      <c r="B22" s="136"/>
      <c r="C22" s="137"/>
      <c r="D22" s="169"/>
      <c r="E22" s="151">
        <f t="shared" si="0"/>
        <v>0.54300000000000004</v>
      </c>
      <c r="F22" s="170">
        <f t="shared" ref="F22:F25" si="3">D22*E22</f>
        <v>0</v>
      </c>
      <c r="H22" s="134" t="s">
        <v>17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 t="shared" si="0"/>
        <v>0.54300000000000004</v>
      </c>
      <c r="F23" s="170">
        <f t="shared" si="3"/>
        <v>0</v>
      </c>
      <c r="H23" s="134" t="s">
        <v>17</v>
      </c>
      <c r="I23" s="134">
        <v>19</v>
      </c>
      <c r="J23" s="135"/>
      <c r="K23" s="135" t="s">
        <v>115</v>
      </c>
      <c r="L23" s="196">
        <v>1</v>
      </c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f t="shared" si="3"/>
        <v>0</v>
      </c>
      <c r="H24" s="134" t="s">
        <v>12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f t="shared" si="3"/>
        <v>0</v>
      </c>
      <c r="H25" s="134" t="s">
        <v>21</v>
      </c>
      <c r="I25" s="134">
        <v>21</v>
      </c>
      <c r="J25" s="135" t="s">
        <v>237</v>
      </c>
      <c r="K25" s="135"/>
      <c r="L25" s="196" t="s">
        <v>238</v>
      </c>
      <c r="M25" s="196"/>
    </row>
    <row r="26" spans="1:13" ht="15" customHeight="1">
      <c r="A26" s="173" t="s">
        <v>163</v>
      </c>
      <c r="B26" s="138"/>
      <c r="C26" s="139"/>
      <c r="D26" s="151"/>
      <c r="E26" s="151">
        <f t="shared" si="0"/>
        <v>0.54300000000000004</v>
      </c>
      <c r="F26" s="158">
        <v>0</v>
      </c>
      <c r="H26" s="132" t="s">
        <v>18</v>
      </c>
      <c r="I26" s="132">
        <v>22</v>
      </c>
      <c r="J26" s="133"/>
      <c r="K26" s="133"/>
      <c r="L26" s="197"/>
      <c r="M26" s="197"/>
    </row>
    <row r="27" spans="1:13" ht="15" customHeight="1">
      <c r="A27" s="173" t="s">
        <v>164</v>
      </c>
      <c r="B27" s="138"/>
      <c r="C27" s="139"/>
      <c r="D27" s="151"/>
      <c r="E27" s="151">
        <f t="shared" si="0"/>
        <v>0.54300000000000004</v>
      </c>
      <c r="F27" s="158">
        <v>0</v>
      </c>
      <c r="H27" s="132" t="s">
        <v>13</v>
      </c>
      <c r="I27" s="132">
        <v>23</v>
      </c>
      <c r="J27" s="133"/>
      <c r="K27" s="133"/>
      <c r="L27" s="197"/>
      <c r="M27" s="197"/>
    </row>
    <row r="28" spans="1:13" ht="15" customHeight="1">
      <c r="A28" s="172" t="s">
        <v>165</v>
      </c>
      <c r="B28" s="136"/>
      <c r="C28" s="137"/>
      <c r="D28" s="169"/>
      <c r="E28" s="151">
        <f t="shared" si="0"/>
        <v>0.54300000000000004</v>
      </c>
      <c r="F28" s="170">
        <f t="shared" ref="F28:F32" si="4">D28*E28</f>
        <v>0</v>
      </c>
      <c r="H28" s="134" t="s">
        <v>23</v>
      </c>
      <c r="I28" s="134">
        <v>24</v>
      </c>
      <c r="J28" s="135"/>
      <c r="K28" s="135" t="s">
        <v>115</v>
      </c>
      <c r="L28" s="196">
        <v>1</v>
      </c>
      <c r="M28" s="196">
        <v>74</v>
      </c>
    </row>
    <row r="29" spans="1:13" ht="15" customHeight="1">
      <c r="A29" s="172" t="s">
        <v>166</v>
      </c>
      <c r="B29" s="136"/>
      <c r="C29" s="137"/>
      <c r="D29" s="169"/>
      <c r="E29" s="151">
        <f t="shared" si="0"/>
        <v>0.54300000000000004</v>
      </c>
      <c r="F29" s="170">
        <f t="shared" si="4"/>
        <v>0</v>
      </c>
      <c r="H29" s="134" t="s">
        <v>17</v>
      </c>
      <c r="I29" s="134">
        <v>25</v>
      </c>
      <c r="J29" s="135"/>
      <c r="K29" s="135" t="s">
        <v>115</v>
      </c>
      <c r="L29" s="196">
        <v>1</v>
      </c>
      <c r="M29" s="196">
        <v>74</v>
      </c>
    </row>
    <row r="30" spans="1:13" ht="15" customHeight="1">
      <c r="A30" s="172" t="s">
        <v>167</v>
      </c>
      <c r="B30" s="136"/>
      <c r="C30" s="137"/>
      <c r="D30" s="169"/>
      <c r="E30" s="151">
        <f t="shared" si="0"/>
        <v>0.54300000000000004</v>
      </c>
      <c r="F30" s="170">
        <f t="shared" si="4"/>
        <v>0</v>
      </c>
      <c r="H30" s="134" t="s">
        <v>17</v>
      </c>
      <c r="I30" s="134">
        <v>26</v>
      </c>
      <c r="J30" s="135"/>
      <c r="K30" s="135" t="s">
        <v>115</v>
      </c>
      <c r="L30" s="196">
        <v>1</v>
      </c>
      <c r="M30" s="196">
        <v>74</v>
      </c>
    </row>
    <row r="31" spans="1:13" ht="15" customHeight="1">
      <c r="A31" s="172" t="s">
        <v>168</v>
      </c>
      <c r="B31" s="136"/>
      <c r="C31" s="137"/>
      <c r="D31" s="169"/>
      <c r="E31" s="151">
        <f t="shared" si="0"/>
        <v>0.54300000000000004</v>
      </c>
      <c r="F31" s="170">
        <f t="shared" si="4"/>
        <v>0</v>
      </c>
      <c r="H31" s="134" t="s">
        <v>12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2" t="s">
        <v>169</v>
      </c>
      <c r="B32" s="136"/>
      <c r="C32" s="137"/>
      <c r="D32" s="169"/>
      <c r="E32" s="151">
        <f t="shared" si="0"/>
        <v>0.54300000000000004</v>
      </c>
      <c r="F32" s="170">
        <f t="shared" si="4"/>
        <v>0</v>
      </c>
      <c r="H32" s="134" t="s">
        <v>21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3" t="s">
        <v>170</v>
      </c>
      <c r="B33" s="138"/>
      <c r="C33" s="139"/>
      <c r="D33" s="151"/>
      <c r="E33" s="151">
        <f t="shared" si="0"/>
        <v>0.54300000000000004</v>
      </c>
      <c r="F33" s="158">
        <f>D33*E33</f>
        <v>0</v>
      </c>
      <c r="H33" s="132" t="s">
        <v>18</v>
      </c>
      <c r="I33" s="132">
        <v>29</v>
      </c>
      <c r="J33" s="133"/>
      <c r="K33" s="133"/>
      <c r="L33" s="197"/>
      <c r="M33" s="197"/>
    </row>
    <row r="34" spans="1:13" ht="15" customHeight="1">
      <c r="A34" s="173" t="s">
        <v>171</v>
      </c>
      <c r="B34" s="138"/>
      <c r="C34" s="139"/>
      <c r="D34" s="151"/>
      <c r="E34" s="151">
        <f t="shared" si="0"/>
        <v>0.54300000000000004</v>
      </c>
      <c r="F34" s="158">
        <v>0</v>
      </c>
      <c r="H34" s="132" t="s">
        <v>13</v>
      </c>
      <c r="I34" s="132">
        <v>30</v>
      </c>
      <c r="J34" s="133"/>
      <c r="K34" s="133"/>
      <c r="L34" s="197"/>
      <c r="M34" s="197"/>
    </row>
    <row r="35" spans="1:13">
      <c r="A35" s="147"/>
      <c r="B35" s="148" t="s">
        <v>120</v>
      </c>
      <c r="C35" s="149"/>
      <c r="D35" s="152"/>
      <c r="E35" s="152"/>
      <c r="F35" s="160">
        <f>SUM(F5:F34)</f>
        <v>29.349150000000002</v>
      </c>
      <c r="H35" s="171"/>
      <c r="I35" s="171"/>
      <c r="J35" s="171"/>
      <c r="K35" s="171"/>
      <c r="L35" s="198">
        <f>SUM(L7:L34)</f>
        <v>14</v>
      </c>
      <c r="M35" s="198">
        <f>SUM(M7:M34)</f>
        <v>1184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C12" workbookViewId="0">
      <selection activeCell="J27" sqref="J27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3" width="11" style="201"/>
  </cols>
  <sheetData>
    <row r="1" spans="1:13" s="140" customFormat="1" ht="24.75" customHeight="1">
      <c r="A1" s="249" t="s">
        <v>131</v>
      </c>
      <c r="B1" s="249"/>
      <c r="C1" s="249"/>
      <c r="D1" s="249"/>
      <c r="E1" s="249"/>
      <c r="F1" s="249"/>
      <c r="H1" s="250" t="s">
        <v>132</v>
      </c>
      <c r="I1" s="250"/>
      <c r="J1" s="250"/>
      <c r="K1" s="250"/>
      <c r="L1" s="250"/>
      <c r="M1" s="250"/>
    </row>
    <row r="2" spans="1:13" s="62" customFormat="1" ht="24.75" customHeight="1">
      <c r="A2" s="251" t="s">
        <v>4</v>
      </c>
      <c r="B2" s="251"/>
      <c r="C2" s="251"/>
      <c r="D2" s="251"/>
      <c r="E2" s="251"/>
      <c r="F2" s="251"/>
      <c r="G2" s="85"/>
      <c r="H2" s="251" t="s">
        <v>4</v>
      </c>
      <c r="I2" s="251"/>
      <c r="J2" s="251"/>
      <c r="K2" s="251"/>
      <c r="L2" s="251"/>
      <c r="M2" s="251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4" t="s">
        <v>142</v>
      </c>
      <c r="B5" s="175"/>
      <c r="C5" s="176"/>
      <c r="D5" s="177"/>
      <c r="E5" s="177"/>
      <c r="F5" s="178"/>
      <c r="H5" s="180" t="s">
        <v>23</v>
      </c>
      <c r="I5" s="180">
        <v>1</v>
      </c>
      <c r="J5" s="181"/>
      <c r="K5" s="182" t="s">
        <v>90</v>
      </c>
      <c r="L5" s="200"/>
      <c r="M5" s="200"/>
    </row>
    <row r="6" spans="1:13" ht="15" customHeight="1">
      <c r="A6" s="172" t="s">
        <v>143</v>
      </c>
      <c r="B6" s="136"/>
      <c r="C6" s="137"/>
      <c r="D6" s="169"/>
      <c r="E6" s="151">
        <f t="shared" ref="E6:E11" si="0">barème2018</f>
        <v>0.54300000000000004</v>
      </c>
      <c r="F6" s="170">
        <f>D6*E6</f>
        <v>0</v>
      </c>
      <c r="H6" s="134" t="s">
        <v>17</v>
      </c>
      <c r="I6" s="134">
        <v>2</v>
      </c>
      <c r="J6" s="135"/>
      <c r="K6" s="135"/>
      <c r="L6" s="196"/>
      <c r="M6" s="196"/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 t="shared" ref="F7:F9" si="1">D7*E7</f>
        <v>0</v>
      </c>
      <c r="H7" s="134" t="s">
        <v>17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f t="shared" si="1"/>
        <v>0</v>
      </c>
      <c r="H8" s="134" t="s">
        <v>12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0" t="s">
        <v>180</v>
      </c>
      <c r="C9" s="131" t="s">
        <v>179</v>
      </c>
      <c r="D9" s="204">
        <f>12.3+12.2</f>
        <v>24.5</v>
      </c>
      <c r="E9" s="151">
        <f t="shared" si="0"/>
        <v>0.54300000000000004</v>
      </c>
      <c r="F9" s="170">
        <f t="shared" si="1"/>
        <v>13.303500000000001</v>
      </c>
      <c r="H9" s="134" t="s">
        <v>21</v>
      </c>
      <c r="I9" s="134">
        <v>5</v>
      </c>
      <c r="J9" s="135" t="s">
        <v>201</v>
      </c>
      <c r="K9" s="135" t="s">
        <v>115</v>
      </c>
      <c r="L9" s="196">
        <v>1</v>
      </c>
      <c r="M9" s="196">
        <v>74</v>
      </c>
    </row>
    <row r="10" spans="1:13" ht="15" customHeight="1">
      <c r="A10" s="173" t="s">
        <v>147</v>
      </c>
      <c r="B10" s="138"/>
      <c r="C10" s="139"/>
      <c r="D10" s="151"/>
      <c r="E10" s="151">
        <f t="shared" si="0"/>
        <v>0.54300000000000004</v>
      </c>
      <c r="F10" s="158">
        <v>0</v>
      </c>
      <c r="H10" s="132" t="s">
        <v>18</v>
      </c>
      <c r="I10" s="132">
        <v>6</v>
      </c>
      <c r="J10" s="133"/>
      <c r="K10" s="133"/>
      <c r="L10" s="197"/>
      <c r="M10" s="197"/>
    </row>
    <row r="11" spans="1:13" ht="15" customHeight="1">
      <c r="A11" s="173" t="s">
        <v>148</v>
      </c>
      <c r="B11" s="138"/>
      <c r="C11" s="139"/>
      <c r="D11" s="151"/>
      <c r="E11" s="151">
        <f t="shared" si="0"/>
        <v>0.54300000000000004</v>
      </c>
      <c r="F11" s="158">
        <v>0</v>
      </c>
      <c r="H11" s="132" t="s">
        <v>13</v>
      </c>
      <c r="I11" s="132">
        <v>7</v>
      </c>
      <c r="J11" s="133"/>
      <c r="K11" s="133"/>
      <c r="L11" s="197"/>
      <c r="M11" s="197"/>
    </row>
    <row r="12" spans="1:13" ht="15" customHeight="1">
      <c r="A12" s="174" t="s">
        <v>149</v>
      </c>
      <c r="B12" s="175"/>
      <c r="C12" s="176"/>
      <c r="D12" s="177"/>
      <c r="E12" s="177"/>
      <c r="F12" s="178"/>
      <c r="H12" s="180" t="s">
        <v>23</v>
      </c>
      <c r="I12" s="180">
        <v>8</v>
      </c>
      <c r="J12" s="181"/>
      <c r="K12" s="182" t="s">
        <v>91</v>
      </c>
      <c r="L12" s="200"/>
      <c r="M12" s="200"/>
    </row>
    <row r="13" spans="1:13" ht="15" customHeight="1">
      <c r="A13" s="172" t="s">
        <v>150</v>
      </c>
      <c r="B13" s="136"/>
      <c r="C13" s="137"/>
      <c r="D13" s="169"/>
      <c r="E13" s="151">
        <f t="shared" ref="E13:E28" si="2">barème2018</f>
        <v>0.54300000000000004</v>
      </c>
      <c r="F13" s="170">
        <f t="shared" ref="F13:F16" si="3">D13*E13</f>
        <v>0</v>
      </c>
      <c r="H13" s="134" t="s">
        <v>17</v>
      </c>
      <c r="I13" s="134">
        <v>9</v>
      </c>
      <c r="J13" s="135"/>
      <c r="K13" s="135" t="s">
        <v>115</v>
      </c>
      <c r="L13" s="196">
        <v>1</v>
      </c>
      <c r="M13" s="196">
        <v>74</v>
      </c>
    </row>
    <row r="14" spans="1:13" ht="15" customHeight="1">
      <c r="A14" s="172" t="s">
        <v>151</v>
      </c>
      <c r="B14" s="136"/>
      <c r="C14" s="137"/>
      <c r="D14" s="169"/>
      <c r="E14" s="151">
        <f t="shared" si="2"/>
        <v>0.54300000000000004</v>
      </c>
      <c r="F14" s="170">
        <f t="shared" si="3"/>
        <v>0</v>
      </c>
      <c r="H14" s="134" t="s">
        <v>17</v>
      </c>
      <c r="I14" s="134">
        <v>10</v>
      </c>
      <c r="J14" s="135" t="s">
        <v>202</v>
      </c>
      <c r="K14" s="135"/>
      <c r="L14" s="196"/>
      <c r="M14" s="196"/>
    </row>
    <row r="15" spans="1:13" ht="15" customHeight="1">
      <c r="A15" s="172" t="s">
        <v>152</v>
      </c>
      <c r="B15" s="136"/>
      <c r="C15" s="137"/>
      <c r="D15" s="169"/>
      <c r="E15" s="151">
        <f t="shared" si="2"/>
        <v>0.54300000000000004</v>
      </c>
      <c r="F15" s="170">
        <f t="shared" si="3"/>
        <v>0</v>
      </c>
      <c r="H15" s="134" t="s">
        <v>12</v>
      </c>
      <c r="I15" s="134">
        <v>11</v>
      </c>
      <c r="J15" s="135"/>
      <c r="K15" s="135" t="s">
        <v>115</v>
      </c>
      <c r="L15" s="196">
        <v>1</v>
      </c>
      <c r="M15" s="196">
        <v>74</v>
      </c>
    </row>
    <row r="16" spans="1:13" ht="15" customHeight="1">
      <c r="A16" s="172" t="s">
        <v>153</v>
      </c>
      <c r="B16" s="136"/>
      <c r="C16" s="137"/>
      <c r="D16" s="169"/>
      <c r="E16" s="151">
        <f t="shared" si="2"/>
        <v>0.54300000000000004</v>
      </c>
      <c r="F16" s="170">
        <f t="shared" si="3"/>
        <v>0</v>
      </c>
      <c r="H16" s="134" t="s">
        <v>21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3" t="s">
        <v>154</v>
      </c>
      <c r="B17" s="138"/>
      <c r="C17" s="139"/>
      <c r="D17" s="151"/>
      <c r="E17" s="151">
        <f t="shared" si="2"/>
        <v>0.54300000000000004</v>
      </c>
      <c r="F17" s="158">
        <v>0</v>
      </c>
      <c r="H17" s="132" t="s">
        <v>18</v>
      </c>
      <c r="I17" s="132">
        <v>13</v>
      </c>
      <c r="J17" s="133"/>
      <c r="K17" s="133"/>
      <c r="L17" s="197"/>
      <c r="M17" s="197"/>
    </row>
    <row r="18" spans="1:13" ht="15" customHeight="1">
      <c r="A18" s="173" t="s">
        <v>155</v>
      </c>
      <c r="B18" s="138"/>
      <c r="C18" s="139"/>
      <c r="D18" s="151"/>
      <c r="E18" s="151">
        <f t="shared" si="2"/>
        <v>0.54300000000000004</v>
      </c>
      <c r="F18" s="158">
        <v>0</v>
      </c>
      <c r="H18" s="132" t="s">
        <v>13</v>
      </c>
      <c r="I18" s="132">
        <v>14</v>
      </c>
      <c r="J18" s="133"/>
      <c r="K18" s="133"/>
      <c r="L18" s="197"/>
      <c r="M18" s="197"/>
    </row>
    <row r="19" spans="1:13" ht="15" customHeight="1">
      <c r="A19" s="172" t="s">
        <v>156</v>
      </c>
      <c r="B19" s="136"/>
      <c r="C19" s="137"/>
      <c r="D19" s="169"/>
      <c r="E19" s="151">
        <f t="shared" si="2"/>
        <v>0.54300000000000004</v>
      </c>
      <c r="F19" s="170">
        <f t="shared" ref="F19:F23" si="4">D19*E19</f>
        <v>0</v>
      </c>
      <c r="H19" s="134" t="s">
        <v>23</v>
      </c>
      <c r="I19" s="134">
        <v>15</v>
      </c>
      <c r="J19" s="135" t="s">
        <v>202</v>
      </c>
      <c r="K19" s="135"/>
      <c r="L19" s="196"/>
      <c r="M19" s="196"/>
    </row>
    <row r="20" spans="1:13" ht="15" customHeight="1">
      <c r="A20" s="172" t="s">
        <v>157</v>
      </c>
      <c r="B20" s="136" t="s">
        <v>182</v>
      </c>
      <c r="C20" s="137" t="s">
        <v>181</v>
      </c>
      <c r="D20" s="169">
        <f>0.25+1.3</f>
        <v>1.55</v>
      </c>
      <c r="E20" s="151">
        <f t="shared" si="2"/>
        <v>0.54300000000000004</v>
      </c>
      <c r="F20" s="170">
        <f t="shared" si="4"/>
        <v>0.84165000000000012</v>
      </c>
      <c r="H20" s="134" t="s">
        <v>17</v>
      </c>
      <c r="I20" s="134">
        <v>16</v>
      </c>
      <c r="J20" s="135" t="s">
        <v>203</v>
      </c>
      <c r="K20" s="135"/>
      <c r="L20" s="196"/>
      <c r="M20" s="196"/>
    </row>
    <row r="21" spans="1:13" ht="15" customHeight="1">
      <c r="A21" s="172" t="s">
        <v>158</v>
      </c>
      <c r="B21" s="136"/>
      <c r="C21" s="137"/>
      <c r="D21" s="169"/>
      <c r="E21" s="151">
        <f t="shared" si="2"/>
        <v>0.54300000000000004</v>
      </c>
      <c r="F21" s="170">
        <f t="shared" si="4"/>
        <v>0</v>
      </c>
      <c r="H21" s="134" t="s">
        <v>17</v>
      </c>
      <c r="I21" s="134">
        <v>17</v>
      </c>
      <c r="J21" s="135"/>
      <c r="K21" s="135" t="s">
        <v>204</v>
      </c>
      <c r="L21" s="196"/>
      <c r="M21" s="196"/>
    </row>
    <row r="22" spans="1:13" ht="15" customHeight="1">
      <c r="A22" s="172" t="s">
        <v>159</v>
      </c>
      <c r="B22" s="136"/>
      <c r="C22" s="137"/>
      <c r="D22" s="169"/>
      <c r="E22" s="151">
        <f t="shared" si="2"/>
        <v>0.54300000000000004</v>
      </c>
      <c r="F22" s="170">
        <f t="shared" si="4"/>
        <v>0</v>
      </c>
      <c r="H22" s="134" t="s">
        <v>12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 t="shared" si="2"/>
        <v>0.54300000000000004</v>
      </c>
      <c r="F23" s="170">
        <f t="shared" si="4"/>
        <v>0</v>
      </c>
      <c r="H23" s="134" t="s">
        <v>21</v>
      </c>
      <c r="I23" s="134">
        <v>19</v>
      </c>
      <c r="J23" s="135"/>
      <c r="K23" s="135" t="s">
        <v>204</v>
      </c>
      <c r="L23" s="196"/>
      <c r="M23" s="196"/>
    </row>
    <row r="24" spans="1:13" ht="15" customHeight="1">
      <c r="A24" s="173" t="s">
        <v>161</v>
      </c>
      <c r="B24" s="138"/>
      <c r="C24" s="139"/>
      <c r="D24" s="151"/>
      <c r="E24" s="151">
        <f t="shared" si="2"/>
        <v>0.54300000000000004</v>
      </c>
      <c r="F24" s="158">
        <v>0</v>
      </c>
      <c r="H24" s="132" t="s">
        <v>18</v>
      </c>
      <c r="I24" s="132">
        <v>20</v>
      </c>
      <c r="J24" s="133"/>
      <c r="K24" s="133"/>
      <c r="L24" s="197"/>
      <c r="M24" s="197"/>
    </row>
    <row r="25" spans="1:13" ht="15" customHeight="1">
      <c r="A25" s="173" t="s">
        <v>162</v>
      </c>
      <c r="B25" s="138"/>
      <c r="C25" s="139"/>
      <c r="D25" s="151"/>
      <c r="E25" s="151">
        <f t="shared" si="2"/>
        <v>0.54300000000000004</v>
      </c>
      <c r="F25" s="158">
        <v>0</v>
      </c>
      <c r="H25" s="132" t="s">
        <v>13</v>
      </c>
      <c r="I25" s="132">
        <v>21</v>
      </c>
      <c r="J25" s="133"/>
      <c r="K25" s="133"/>
      <c r="L25" s="197"/>
      <c r="M25" s="197"/>
    </row>
    <row r="26" spans="1:13" ht="15" customHeight="1">
      <c r="A26" s="172" t="s">
        <v>163</v>
      </c>
      <c r="B26" s="136"/>
      <c r="C26" s="137"/>
      <c r="D26" s="169"/>
      <c r="E26" s="151">
        <f t="shared" si="2"/>
        <v>0.54300000000000004</v>
      </c>
      <c r="F26" s="170">
        <f t="shared" ref="F26:F28" si="5">D26*E26</f>
        <v>0</v>
      </c>
      <c r="H26" s="134" t="s">
        <v>23</v>
      </c>
      <c r="I26" s="134">
        <v>22</v>
      </c>
      <c r="J26" s="135"/>
      <c r="K26" s="135"/>
      <c r="L26" s="196"/>
      <c r="M26" s="196"/>
    </row>
    <row r="27" spans="1:13" ht="15" customHeight="1">
      <c r="A27" s="172" t="s">
        <v>164</v>
      </c>
      <c r="B27" s="136"/>
      <c r="C27" s="137"/>
      <c r="D27" s="169"/>
      <c r="E27" s="151">
        <f t="shared" si="2"/>
        <v>0.54300000000000004</v>
      </c>
      <c r="F27" s="170">
        <f t="shared" si="5"/>
        <v>0</v>
      </c>
      <c r="H27" s="134" t="s">
        <v>17</v>
      </c>
      <c r="I27" s="134">
        <v>23</v>
      </c>
      <c r="J27" s="222" t="s">
        <v>205</v>
      </c>
      <c r="K27" s="135"/>
      <c r="L27" s="196"/>
      <c r="M27" s="196"/>
    </row>
    <row r="28" spans="1:13" ht="15" customHeight="1">
      <c r="A28" s="172" t="s">
        <v>165</v>
      </c>
      <c r="B28" s="136"/>
      <c r="C28" s="137"/>
      <c r="D28" s="169"/>
      <c r="E28" s="151">
        <f t="shared" si="2"/>
        <v>0.54300000000000004</v>
      </c>
      <c r="F28" s="170">
        <f t="shared" si="5"/>
        <v>0</v>
      </c>
      <c r="H28" s="134" t="s">
        <v>17</v>
      </c>
      <c r="I28" s="134">
        <v>24</v>
      </c>
      <c r="J28" s="135"/>
      <c r="K28" s="135" t="s">
        <v>115</v>
      </c>
      <c r="L28" s="196">
        <v>1</v>
      </c>
      <c r="M28" s="196">
        <v>74</v>
      </c>
    </row>
    <row r="29" spans="1:13" ht="15" customHeight="1">
      <c r="A29" s="174" t="s">
        <v>166</v>
      </c>
      <c r="B29" s="175"/>
      <c r="C29" s="176"/>
      <c r="D29" s="177"/>
      <c r="E29" s="177"/>
      <c r="F29" s="178"/>
      <c r="H29" s="180" t="s">
        <v>12</v>
      </c>
      <c r="I29" s="180">
        <v>25</v>
      </c>
      <c r="J29" s="181"/>
      <c r="K29" s="182" t="s">
        <v>92</v>
      </c>
      <c r="L29" s="200"/>
      <c r="M29" s="200"/>
    </row>
    <row r="30" spans="1:13" ht="15" customHeight="1">
      <c r="A30" s="172" t="s">
        <v>167</v>
      </c>
      <c r="B30" s="136"/>
      <c r="C30" s="137"/>
      <c r="D30" s="169"/>
      <c r="E30" s="151">
        <f t="shared" ref="E30:E35" si="6">barème2018</f>
        <v>0.54300000000000004</v>
      </c>
      <c r="F30" s="170">
        <f>D30*E30</f>
        <v>0</v>
      </c>
      <c r="H30" s="134" t="s">
        <v>21</v>
      </c>
      <c r="I30" s="134">
        <v>26</v>
      </c>
      <c r="J30" s="181"/>
      <c r="K30" s="181"/>
      <c r="L30" s="200"/>
      <c r="M30" s="200"/>
    </row>
    <row r="31" spans="1:13" ht="15" customHeight="1">
      <c r="A31" s="173" t="s">
        <v>168</v>
      </c>
      <c r="B31" s="138"/>
      <c r="C31" s="139"/>
      <c r="D31" s="151"/>
      <c r="E31" s="151">
        <f t="shared" si="6"/>
        <v>0.54300000000000004</v>
      </c>
      <c r="F31" s="158">
        <f>D31*E31</f>
        <v>0</v>
      </c>
      <c r="H31" s="132" t="s">
        <v>18</v>
      </c>
      <c r="I31" s="132">
        <v>27</v>
      </c>
      <c r="J31" s="133"/>
      <c r="K31" s="133"/>
      <c r="L31" s="197"/>
      <c r="M31" s="197"/>
    </row>
    <row r="32" spans="1:13" ht="15" customHeight="1">
      <c r="A32" s="173" t="s">
        <v>169</v>
      </c>
      <c r="B32" s="138"/>
      <c r="C32" s="139"/>
      <c r="D32" s="151"/>
      <c r="E32" s="151">
        <f t="shared" si="6"/>
        <v>0.54300000000000004</v>
      </c>
      <c r="F32" s="158"/>
      <c r="H32" s="132" t="s">
        <v>13</v>
      </c>
      <c r="I32" s="132">
        <v>28</v>
      </c>
      <c r="J32" s="133"/>
      <c r="K32" s="133"/>
      <c r="L32" s="197"/>
      <c r="M32" s="197"/>
    </row>
    <row r="33" spans="1:13" ht="15" customHeight="1">
      <c r="A33" s="172" t="s">
        <v>170</v>
      </c>
      <c r="B33" s="130" t="s">
        <v>180</v>
      </c>
      <c r="C33" s="131" t="s">
        <v>179</v>
      </c>
      <c r="D33" s="204">
        <f>12.3+12.2</f>
        <v>24.5</v>
      </c>
      <c r="E33" s="151">
        <f t="shared" si="6"/>
        <v>0.54300000000000004</v>
      </c>
      <c r="F33" s="170">
        <f t="shared" ref="F33:F35" si="7">D33*E33</f>
        <v>13.303500000000001</v>
      </c>
      <c r="H33" s="134" t="s">
        <v>23</v>
      </c>
      <c r="I33" s="134">
        <v>29</v>
      </c>
      <c r="J33" s="135"/>
      <c r="K33" s="135" t="s">
        <v>115</v>
      </c>
      <c r="L33" s="196"/>
      <c r="M33" s="196">
        <v>74</v>
      </c>
    </row>
    <row r="34" spans="1:13" ht="15" customHeight="1">
      <c r="A34" s="172" t="s">
        <v>171</v>
      </c>
      <c r="B34" s="136" t="s">
        <v>182</v>
      </c>
      <c r="C34" s="137" t="s">
        <v>181</v>
      </c>
      <c r="D34" s="169">
        <f>0.25+1.3</f>
        <v>1.55</v>
      </c>
      <c r="E34" s="151">
        <f t="shared" si="6"/>
        <v>0.54300000000000004</v>
      </c>
      <c r="F34" s="170">
        <f t="shared" si="7"/>
        <v>0.84165000000000012</v>
      </c>
      <c r="H34" s="134" t="s">
        <v>17</v>
      </c>
      <c r="I34" s="134">
        <v>30</v>
      </c>
      <c r="J34" s="135" t="s">
        <v>203</v>
      </c>
      <c r="K34" s="135"/>
      <c r="L34" s="196"/>
      <c r="M34" s="196"/>
    </row>
    <row r="35" spans="1:13" ht="15" customHeight="1">
      <c r="A35" s="172" t="s">
        <v>172</v>
      </c>
      <c r="B35" s="136"/>
      <c r="C35" s="137"/>
      <c r="D35" s="169"/>
      <c r="E35" s="151">
        <f t="shared" si="6"/>
        <v>0.54300000000000004</v>
      </c>
      <c r="F35" s="170">
        <f t="shared" si="7"/>
        <v>0</v>
      </c>
      <c r="H35" s="134" t="s">
        <v>17</v>
      </c>
      <c r="I35" s="134">
        <v>31</v>
      </c>
      <c r="J35" s="135"/>
      <c r="K35" s="135"/>
      <c r="L35" s="196"/>
      <c r="M35" s="196"/>
    </row>
    <row r="36" spans="1:13">
      <c r="A36" s="147"/>
      <c r="B36" s="148" t="s">
        <v>120</v>
      </c>
      <c r="C36" s="149"/>
      <c r="D36" s="152"/>
      <c r="E36" s="152"/>
      <c r="F36" s="160">
        <f>SUM(F5:F34)</f>
        <v>28.290300000000002</v>
      </c>
      <c r="H36" s="171"/>
      <c r="I36" s="171"/>
      <c r="J36" s="171"/>
      <c r="K36" s="171"/>
      <c r="L36" s="198">
        <f>SUM(L7:L35)</f>
        <v>8</v>
      </c>
      <c r="M36" s="198">
        <f>SUM(M7:M35)</f>
        <v>666</v>
      </c>
    </row>
    <row r="37" spans="1:13">
      <c r="L37" s="201" t="s">
        <v>232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  <pageSetup paperSize="11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</vt:i4>
      </vt:variant>
    </vt:vector>
  </HeadingPairs>
  <TitlesOfParts>
    <vt:vector size="18" baseType="lpstr">
      <vt:lpstr>Calendrier frais 2014</vt:lpstr>
      <vt:lpstr>Calcul frais 2014</vt:lpstr>
      <vt:lpstr>Frai 2017</vt:lpstr>
      <vt:lpstr>Règlement</vt:lpstr>
      <vt:lpstr>Janv</vt:lpstr>
      <vt:lpstr>Février</vt:lpstr>
      <vt:lpstr>Mars</vt:lpstr>
      <vt:lpstr>Avril</vt:lpstr>
      <vt:lpstr>Mai</vt:lpstr>
      <vt:lpstr>Juin</vt:lpstr>
      <vt:lpstr>Juil</vt:lpstr>
      <vt:lpstr>Août</vt:lpstr>
      <vt:lpstr>Sept</vt:lpstr>
      <vt:lpstr>Oct</vt:lpstr>
      <vt:lpstr>Nov</vt:lpstr>
      <vt:lpstr>Déc</vt:lpstr>
      <vt:lpstr>Récapitulatif</vt:lpstr>
      <vt:lpstr>barème2018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2018-06-05T15:01:48Z</cp:lastPrinted>
  <dcterms:created xsi:type="dcterms:W3CDTF">2015-06-02T07:46:23Z</dcterms:created>
  <dcterms:modified xsi:type="dcterms:W3CDTF">2018-08-03T12:24:15Z</dcterms:modified>
</cp:coreProperties>
</file>